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90" windowWidth="15480" windowHeight="9345" tabRatio="764" activeTab="1"/>
  </bookViews>
  <sheets>
    <sheet name="Pravidla" sheetId="13" r:id="rId1"/>
    <sheet name="Pořadí" sheetId="8" r:id="rId2"/>
    <sheet name="Trénink " sheetId="19" r:id="rId3"/>
    <sheet name="Závody" sheetId="17" r:id="rId4"/>
    <sheet name="Závody PKB" sheetId="7" r:id="rId5"/>
    <sheet name="Σ startů" sheetId="11" r:id="rId6"/>
    <sheet name="PB -září" sheetId="18" r:id="rId7"/>
    <sheet name="PB - leden" sheetId="22" r:id="rId8"/>
    <sheet name="PB - březen " sheetId="23" r:id="rId9"/>
    <sheet name="Suchá příprava" sheetId="20" r:id="rId10"/>
  </sheets>
  <definedNames>
    <definedName name="Název">'Σ startů'!$B$1</definedName>
    <definedName name="_xlnm.Print_Area" localSheetId="0">Pravidla!$A$1:$D$46</definedName>
  </definedNames>
  <calcPr calcId="144525"/>
</workbook>
</file>

<file path=xl/calcChain.xml><?xml version="1.0" encoding="utf-8"?>
<calcChain xmlns="http://schemas.openxmlformats.org/spreadsheetml/2006/main">
  <c r="E4" i="8" l="1"/>
  <c r="E5" i="8"/>
  <c r="E6" i="8"/>
  <c r="E7" i="8"/>
  <c r="E8" i="8"/>
  <c r="E9" i="8"/>
  <c r="E10" i="8"/>
  <c r="E11" i="8"/>
  <c r="E3" i="8"/>
  <c r="IF13" i="17"/>
  <c r="IG13" i="17" s="1"/>
  <c r="HZ13" i="17"/>
  <c r="IA13" i="17" s="1"/>
  <c r="HT13" i="17"/>
  <c r="HU13" i="17" s="1"/>
  <c r="IF11" i="17"/>
  <c r="IG11" i="17" s="1"/>
  <c r="HZ11" i="17"/>
  <c r="IA11" i="17" s="1"/>
  <c r="HT11" i="17"/>
  <c r="HU11" i="17" s="1"/>
  <c r="IF10" i="17"/>
  <c r="IG10" i="17" s="1"/>
  <c r="HZ10" i="17"/>
  <c r="IA10" i="17" s="1"/>
  <c r="HT10" i="17"/>
  <c r="HU10" i="17" s="1"/>
  <c r="IF9" i="17"/>
  <c r="IG9" i="17" s="1"/>
  <c r="HZ9" i="17"/>
  <c r="IA9" i="17" s="1"/>
  <c r="HT9" i="17"/>
  <c r="HU9" i="17" s="1"/>
  <c r="IF8" i="17"/>
  <c r="IG8" i="17" s="1"/>
  <c r="HZ8" i="17"/>
  <c r="IA8" i="17" s="1"/>
  <c r="HT8" i="17"/>
  <c r="HU8" i="17" s="1"/>
  <c r="IF6" i="17"/>
  <c r="IG6" i="17" s="1"/>
  <c r="HZ6" i="17"/>
  <c r="IA6" i="17" s="1"/>
  <c r="HT6" i="17"/>
  <c r="HU6" i="17" s="1"/>
  <c r="IF5" i="17"/>
  <c r="IG5" i="17" s="1"/>
  <c r="HZ5" i="17"/>
  <c r="IA5" i="17" s="1"/>
  <c r="HT5" i="17"/>
  <c r="HS5" i="17"/>
  <c r="HU5" i="17"/>
  <c r="HY5" i="17"/>
  <c r="IE5" i="17"/>
  <c r="HS6" i="17"/>
  <c r="HY6" i="17"/>
  <c r="IE6" i="17"/>
  <c r="HS7" i="17"/>
  <c r="HU7" i="17"/>
  <c r="HY7" i="17"/>
  <c r="IA7" i="17"/>
  <c r="IE7" i="17"/>
  <c r="IG7" i="17"/>
  <c r="HS8" i="17"/>
  <c r="HY8" i="17"/>
  <c r="IE8" i="17"/>
  <c r="HS9" i="17"/>
  <c r="HY9" i="17"/>
  <c r="IE9" i="17"/>
  <c r="HS10" i="17"/>
  <c r="HY10" i="17"/>
  <c r="IE10" i="17"/>
  <c r="HS11" i="17"/>
  <c r="HY11" i="17"/>
  <c r="IE11" i="17"/>
  <c r="HS12" i="17"/>
  <c r="HU12" i="17"/>
  <c r="IH12" i="17" s="1"/>
  <c r="HY12" i="17"/>
  <c r="IA12" i="17"/>
  <c r="IE12" i="17"/>
  <c r="IG12" i="17"/>
  <c r="HS13" i="17"/>
  <c r="HY13" i="17"/>
  <c r="IE13" i="17"/>
  <c r="IH10" i="17" l="1"/>
  <c r="IH8" i="17"/>
  <c r="IH6" i="17"/>
  <c r="IH5" i="17"/>
  <c r="IH11" i="17"/>
  <c r="IH13" i="17"/>
  <c r="IH9" i="17"/>
  <c r="HL13" i="17"/>
  <c r="HM13" i="17" s="1"/>
  <c r="HF13" i="17"/>
  <c r="HG13" i="17" s="1"/>
  <c r="GZ13" i="17"/>
  <c r="HA13" i="17" s="1"/>
  <c r="HL11" i="17"/>
  <c r="HM11" i="17" s="1"/>
  <c r="HF11" i="17"/>
  <c r="HG11" i="17" s="1"/>
  <c r="GZ11" i="17"/>
  <c r="HA11" i="17" s="1"/>
  <c r="GY11" i="17"/>
  <c r="HL10" i="17"/>
  <c r="HM10" i="17" s="1"/>
  <c r="HF10" i="17"/>
  <c r="HG10" i="17" s="1"/>
  <c r="GZ10" i="17"/>
  <c r="HA10" i="17" s="1"/>
  <c r="HL9" i="17"/>
  <c r="HM9" i="17" s="1"/>
  <c r="HF9" i="17"/>
  <c r="HG9" i="17" s="1"/>
  <c r="GZ9" i="17"/>
  <c r="HA9" i="17" s="1"/>
  <c r="HL8" i="17"/>
  <c r="HM8" i="17" s="1"/>
  <c r="HF8" i="17"/>
  <c r="HG8" i="17" s="1"/>
  <c r="GZ8" i="17"/>
  <c r="HA8" i="17" s="1"/>
  <c r="GY6" i="17"/>
  <c r="HK6" i="17"/>
  <c r="HG6" i="17"/>
  <c r="HF6" i="17"/>
  <c r="HE6" i="17"/>
  <c r="GZ6" i="17"/>
  <c r="HA6" i="17" s="1"/>
  <c r="HL6" i="17"/>
  <c r="HM6" i="17" s="1"/>
  <c r="HL5" i="17"/>
  <c r="HM5" i="17" s="1"/>
  <c r="HF5" i="17"/>
  <c r="HG5" i="17" s="1"/>
  <c r="GZ5" i="17"/>
  <c r="HA5" i="17" s="1"/>
  <c r="HK13" i="17"/>
  <c r="HE13" i="17"/>
  <c r="GY13" i="17"/>
  <c r="HM12" i="17"/>
  <c r="HK12" i="17"/>
  <c r="HG12" i="17"/>
  <c r="HE12" i="17"/>
  <c r="HA12" i="17"/>
  <c r="HN12" i="17" s="1"/>
  <c r="HK11" i="17"/>
  <c r="HE11" i="17"/>
  <c r="HK10" i="17"/>
  <c r="HE10" i="17"/>
  <c r="GY10" i="17"/>
  <c r="HK9" i="17"/>
  <c r="HE9" i="17"/>
  <c r="GY9" i="17"/>
  <c r="HK8" i="17"/>
  <c r="HE8" i="17"/>
  <c r="GY8" i="17"/>
  <c r="HM7" i="17"/>
  <c r="HK7" i="17"/>
  <c r="HG7" i="17"/>
  <c r="HA7" i="17"/>
  <c r="HK5" i="17"/>
  <c r="HE5" i="17"/>
  <c r="GY5" i="17"/>
  <c r="HN11" i="17" l="1"/>
  <c r="HN8" i="17"/>
  <c r="HN6" i="17"/>
  <c r="HN5" i="17"/>
  <c r="HN10" i="17"/>
  <c r="HN9" i="17"/>
  <c r="HN13" i="17"/>
  <c r="GR13" i="17"/>
  <c r="GR9" i="17"/>
  <c r="GR8" i="17"/>
  <c r="GS6" i="17"/>
  <c r="GR6" i="17"/>
  <c r="GR10" i="17"/>
  <c r="GR5" i="17"/>
  <c r="GL10" i="17"/>
  <c r="GL9" i="17"/>
  <c r="GL8" i="17"/>
  <c r="GL6" i="17"/>
  <c r="GL13" i="17"/>
  <c r="GL5" i="17"/>
  <c r="GF10" i="17"/>
  <c r="GF9" i="17"/>
  <c r="GF6" i="17"/>
  <c r="GF8" i="17"/>
  <c r="GF13" i="17"/>
  <c r="GF5" i="17"/>
  <c r="GS13" i="17" l="1"/>
  <c r="GQ13" i="17"/>
  <c r="GM13" i="17"/>
  <c r="GK13" i="17"/>
  <c r="GG13" i="17"/>
  <c r="GE13" i="17"/>
  <c r="GS12" i="17"/>
  <c r="GQ12" i="17"/>
  <c r="GM12" i="17"/>
  <c r="GK12" i="17"/>
  <c r="GG12" i="17"/>
  <c r="GS11" i="17"/>
  <c r="GQ11" i="17"/>
  <c r="GM11" i="17"/>
  <c r="GK11" i="17"/>
  <c r="GG11" i="17"/>
  <c r="GS10" i="17"/>
  <c r="GQ10" i="17"/>
  <c r="GM10" i="17"/>
  <c r="GK10" i="17"/>
  <c r="GG10" i="17"/>
  <c r="GE10" i="17"/>
  <c r="GS9" i="17"/>
  <c r="GQ9" i="17"/>
  <c r="GM9" i="17"/>
  <c r="GK9" i="17"/>
  <c r="GG9" i="17"/>
  <c r="GE9" i="17"/>
  <c r="GS8" i="17"/>
  <c r="GQ8" i="17"/>
  <c r="GM8" i="17"/>
  <c r="GK8" i="17"/>
  <c r="GG8" i="17"/>
  <c r="GE8" i="17"/>
  <c r="GS7" i="17"/>
  <c r="GQ7" i="17"/>
  <c r="GM7" i="17"/>
  <c r="GG7" i="17"/>
  <c r="GG6" i="17"/>
  <c r="GT6" i="17" s="1"/>
  <c r="GS5" i="17"/>
  <c r="GQ5" i="17"/>
  <c r="GM5" i="17"/>
  <c r="GK5" i="17"/>
  <c r="GG5" i="17"/>
  <c r="GE5" i="17"/>
  <c r="GT12" i="17" l="1"/>
  <c r="GT11" i="17"/>
  <c r="GT10" i="17"/>
  <c r="GT9" i="17"/>
  <c r="GT8" i="17"/>
  <c r="GT5" i="17"/>
  <c r="GT13" i="17"/>
  <c r="FX13" i="17"/>
  <c r="FY13" i="17" s="1"/>
  <c r="FX11" i="17"/>
  <c r="FY11" i="17" s="1"/>
  <c r="FX10" i="17"/>
  <c r="FY10" i="17" s="1"/>
  <c r="FX9" i="17"/>
  <c r="FY9" i="17" s="1"/>
  <c r="FX8" i="17"/>
  <c r="FY8" i="17" s="1"/>
  <c r="FX5" i="17"/>
  <c r="FY5" i="17" s="1"/>
  <c r="FR11" i="17"/>
  <c r="FS11" i="17" s="1"/>
  <c r="FR9" i="17"/>
  <c r="FS9" i="17" s="1"/>
  <c r="FR10" i="17"/>
  <c r="FS10" i="17" s="1"/>
  <c r="FR13" i="17"/>
  <c r="FS13" i="17" s="1"/>
  <c r="FR8" i="17"/>
  <c r="FS8" i="17" s="1"/>
  <c r="FR5" i="17"/>
  <c r="FS5" i="17" s="1"/>
  <c r="FL11" i="17"/>
  <c r="FM11" i="17" s="1"/>
  <c r="FL9" i="17"/>
  <c r="FM9" i="17" s="1"/>
  <c r="FM6" i="17"/>
  <c r="FZ6" i="17" s="1"/>
  <c r="FM7" i="17"/>
  <c r="FL8" i="17"/>
  <c r="FM8" i="17" s="1"/>
  <c r="FL10" i="17"/>
  <c r="FM10" i="17" s="1"/>
  <c r="FM12" i="17"/>
  <c r="FL13" i="17"/>
  <c r="FL5" i="17"/>
  <c r="FM5" i="17" s="1"/>
  <c r="FW13" i="17"/>
  <c r="FQ13" i="17"/>
  <c r="FM13" i="17"/>
  <c r="FK13" i="17"/>
  <c r="FY12" i="17"/>
  <c r="FW12" i="17"/>
  <c r="FS12" i="17"/>
  <c r="FQ12" i="17"/>
  <c r="FK12" i="17"/>
  <c r="FW11" i="17"/>
  <c r="FQ11" i="17"/>
  <c r="FK11" i="17"/>
  <c r="FW10" i="17"/>
  <c r="FQ10" i="17"/>
  <c r="FK10" i="17"/>
  <c r="FW9" i="17"/>
  <c r="FQ9" i="17"/>
  <c r="FK9" i="17"/>
  <c r="FW8" i="17"/>
  <c r="FQ8" i="17"/>
  <c r="FK8" i="17"/>
  <c r="FY7" i="17"/>
  <c r="FW7" i="17"/>
  <c r="FS7" i="17"/>
  <c r="FQ7" i="17"/>
  <c r="FK7" i="17"/>
  <c r="FW5" i="17"/>
  <c r="FQ5" i="17"/>
  <c r="FK5" i="17"/>
  <c r="FZ13" i="17" l="1"/>
  <c r="FZ8" i="17"/>
  <c r="FZ9" i="17"/>
  <c r="FZ11" i="17"/>
  <c r="FZ12" i="17"/>
  <c r="FZ5" i="17"/>
  <c r="FZ10" i="17"/>
  <c r="FD8" i="17"/>
  <c r="FD6" i="17"/>
  <c r="FE6" i="17" s="1"/>
  <c r="FD10" i="17"/>
  <c r="FE10" i="17" s="1"/>
  <c r="FE12" i="17"/>
  <c r="FD5" i="17"/>
  <c r="FE5" i="17" s="1"/>
  <c r="EX6" i="17"/>
  <c r="EY6" i="17" s="1"/>
  <c r="EX8" i="17"/>
  <c r="EX10" i="17"/>
  <c r="EY11" i="17"/>
  <c r="EY13" i="17"/>
  <c r="EX5" i="17"/>
  <c r="ER6" i="17"/>
  <c r="ES6" i="17" s="1"/>
  <c r="ER8" i="17"/>
  <c r="ES8" i="17" s="1"/>
  <c r="ER10" i="17"/>
  <c r="ES10" i="17" s="1"/>
  <c r="ES12" i="17"/>
  <c r="ER5" i="17"/>
  <c r="ES5" i="17" s="1"/>
  <c r="FE13" i="17"/>
  <c r="FC13" i="17"/>
  <c r="EW13" i="17"/>
  <c r="ES13" i="17"/>
  <c r="EQ13" i="17"/>
  <c r="FC12" i="17"/>
  <c r="EY12" i="17"/>
  <c r="EW12" i="17"/>
  <c r="EQ12" i="17"/>
  <c r="FE11" i="17"/>
  <c r="FC11" i="17"/>
  <c r="EW11" i="17"/>
  <c r="ES11" i="17"/>
  <c r="EQ11" i="17"/>
  <c r="FC10" i="17"/>
  <c r="EY10" i="17"/>
  <c r="EW10" i="17"/>
  <c r="EQ10" i="17"/>
  <c r="FE9" i="17"/>
  <c r="FC9" i="17"/>
  <c r="EY9" i="17"/>
  <c r="EW9" i="17"/>
  <c r="ES9" i="17"/>
  <c r="EQ9" i="17"/>
  <c r="FE8" i="17"/>
  <c r="FC8" i="17"/>
  <c r="EY8" i="17"/>
  <c r="EW8" i="17"/>
  <c r="EQ8" i="17"/>
  <c r="FE7" i="17"/>
  <c r="FC7" i="17"/>
  <c r="EY7" i="17"/>
  <c r="EW7" i="17"/>
  <c r="ES7" i="17"/>
  <c r="EQ7" i="17"/>
  <c r="FC6" i="17"/>
  <c r="EW6" i="17"/>
  <c r="EQ6" i="17"/>
  <c r="FC5" i="17"/>
  <c r="EY5" i="17"/>
  <c r="EW5" i="17"/>
  <c r="EQ5" i="17"/>
  <c r="FF13" i="17" l="1"/>
  <c r="FF6" i="17"/>
  <c r="FF8" i="17"/>
  <c r="FF10" i="17"/>
  <c r="FF12" i="17"/>
  <c r="FF5" i="17"/>
  <c r="FF9" i="17"/>
  <c r="FF11" i="17"/>
  <c r="DA19" i="19"/>
  <c r="DA20" i="19"/>
  <c r="DA21" i="19"/>
  <c r="DA22" i="19"/>
  <c r="DA23" i="19"/>
  <c r="DA24" i="19"/>
  <c r="DA25" i="19"/>
  <c r="DA26" i="19"/>
  <c r="CZ19" i="19"/>
  <c r="CZ20" i="19"/>
  <c r="CZ21" i="19"/>
  <c r="CZ22" i="19"/>
  <c r="CZ23" i="19"/>
  <c r="CZ24" i="19"/>
  <c r="CZ25" i="19"/>
  <c r="CZ26" i="19"/>
  <c r="CY19" i="19"/>
  <c r="CY20" i="19"/>
  <c r="CY22" i="19"/>
  <c r="CY24" i="19"/>
  <c r="CY25" i="19"/>
  <c r="CY26" i="19"/>
  <c r="CX19" i="19"/>
  <c r="CX20" i="19"/>
  <c r="CX21" i="19"/>
  <c r="CX22" i="19"/>
  <c r="CX23" i="19"/>
  <c r="CX24" i="19"/>
  <c r="CX25" i="19"/>
  <c r="CX26" i="19"/>
  <c r="CW19" i="19"/>
  <c r="CW20" i="19"/>
  <c r="CW21" i="19"/>
  <c r="CW22" i="19"/>
  <c r="CW23" i="19"/>
  <c r="CW24" i="19"/>
  <c r="CW25" i="19"/>
  <c r="CW26" i="19"/>
  <c r="CV18" i="19"/>
  <c r="CW18" i="19"/>
  <c r="CX18" i="19"/>
  <c r="CY18" i="19"/>
  <c r="CZ18" i="19"/>
  <c r="DA18" i="19"/>
  <c r="DX11" i="17"/>
  <c r="EJ11" i="17"/>
  <c r="EJ6" i="17"/>
  <c r="EJ10" i="17"/>
  <c r="EJ13" i="17"/>
  <c r="EJ5" i="17"/>
  <c r="ED13" i="17"/>
  <c r="ED11" i="17"/>
  <c r="ED6" i="17"/>
  <c r="ED10" i="17"/>
  <c r="ED5" i="17"/>
  <c r="DX6" i="17"/>
  <c r="DX10" i="17"/>
  <c r="DX13" i="17"/>
  <c r="DX5" i="17"/>
  <c r="EK13" i="17" l="1"/>
  <c r="EI13" i="17"/>
  <c r="EE13" i="17"/>
  <c r="EC13" i="17"/>
  <c r="DY13" i="17"/>
  <c r="DW13" i="17"/>
  <c r="EK12" i="17"/>
  <c r="EI12" i="17"/>
  <c r="EE12" i="17"/>
  <c r="EC12" i="17"/>
  <c r="DY12" i="17"/>
  <c r="DW12" i="17"/>
  <c r="EK11" i="17"/>
  <c r="EI11" i="17"/>
  <c r="EE11" i="17"/>
  <c r="EC11" i="17"/>
  <c r="DY11" i="17"/>
  <c r="DW11" i="17"/>
  <c r="EK10" i="17"/>
  <c r="EI10" i="17"/>
  <c r="EE10" i="17"/>
  <c r="EC10" i="17"/>
  <c r="DY10" i="17"/>
  <c r="DW10" i="17"/>
  <c r="EK9" i="17"/>
  <c r="EI9" i="17"/>
  <c r="EE9" i="17"/>
  <c r="EC9" i="17"/>
  <c r="DY9" i="17"/>
  <c r="DW9" i="17"/>
  <c r="EK8" i="17"/>
  <c r="EI8" i="17"/>
  <c r="EE8" i="17"/>
  <c r="EC8" i="17"/>
  <c r="DY8" i="17"/>
  <c r="DW8" i="17"/>
  <c r="EK7" i="17"/>
  <c r="EI7" i="17"/>
  <c r="EE7" i="17"/>
  <c r="EC7" i="17"/>
  <c r="DY7" i="17"/>
  <c r="DW7" i="17"/>
  <c r="EK6" i="17"/>
  <c r="EI6" i="17"/>
  <c r="EE6" i="17"/>
  <c r="EC6" i="17"/>
  <c r="DY6" i="17"/>
  <c r="DW6" i="17"/>
  <c r="EK5" i="17"/>
  <c r="EI5" i="17"/>
  <c r="EE5" i="17"/>
  <c r="EC5" i="17"/>
  <c r="DY5" i="17"/>
  <c r="DW5" i="17"/>
  <c r="EL8" i="17" l="1"/>
  <c r="EL6" i="17"/>
  <c r="EL10" i="17"/>
  <c r="EL12" i="17"/>
  <c r="EL5" i="17"/>
  <c r="EL9" i="17"/>
  <c r="EL11" i="17"/>
  <c r="EL13" i="17"/>
  <c r="BS19" i="19"/>
  <c r="BS20" i="19"/>
  <c r="BS21" i="19"/>
  <c r="BS22" i="19"/>
  <c r="BS23" i="19"/>
  <c r="BS24" i="19"/>
  <c r="BS25" i="19"/>
  <c r="BS26" i="19"/>
  <c r="BR19" i="19"/>
  <c r="BR20" i="19"/>
  <c r="BR21" i="19"/>
  <c r="BR22" i="19"/>
  <c r="BR23" i="19"/>
  <c r="BR24" i="19"/>
  <c r="BR25" i="19"/>
  <c r="BR26" i="19"/>
  <c r="BR18" i="19"/>
  <c r="BS18" i="19"/>
  <c r="BP18" i="19"/>
  <c r="DO13" i="17" l="1"/>
  <c r="DO6" i="17"/>
  <c r="DO7" i="17"/>
  <c r="DO8" i="17"/>
  <c r="DO9" i="17"/>
  <c r="DO10" i="17"/>
  <c r="DO11" i="17"/>
  <c r="DO12" i="17"/>
  <c r="DO5" i="17"/>
  <c r="DI6" i="17"/>
  <c r="DI7" i="17"/>
  <c r="DI8" i="17"/>
  <c r="DI9" i="17"/>
  <c r="DI10" i="17"/>
  <c r="DI11" i="17"/>
  <c r="DI12" i="17"/>
  <c r="DI13" i="17"/>
  <c r="DI5" i="17"/>
  <c r="DC6" i="17"/>
  <c r="DC7" i="17"/>
  <c r="DC8" i="17"/>
  <c r="DC9" i="17"/>
  <c r="DC10" i="17"/>
  <c r="DC11" i="17"/>
  <c r="DC12" i="17"/>
  <c r="DC13" i="17"/>
  <c r="DC5" i="17"/>
  <c r="DP11" i="17"/>
  <c r="DQ11" i="17" s="1"/>
  <c r="DP8" i="17"/>
  <c r="DQ8" i="17" s="1"/>
  <c r="DQ6" i="17"/>
  <c r="DP10" i="17"/>
  <c r="DQ12" i="17"/>
  <c r="DP13" i="17"/>
  <c r="DP5" i="17"/>
  <c r="DQ5" i="17" s="1"/>
  <c r="DJ10" i="17"/>
  <c r="DK10" i="17" s="1"/>
  <c r="DK9" i="17"/>
  <c r="DJ11" i="17"/>
  <c r="DJ13" i="17"/>
  <c r="DK13" i="17" s="1"/>
  <c r="DJ8" i="17"/>
  <c r="DK8" i="17" s="1"/>
  <c r="DJ5" i="17"/>
  <c r="DK5" i="17" s="1"/>
  <c r="DE9" i="17"/>
  <c r="DD10" i="17"/>
  <c r="DD11" i="17"/>
  <c r="DE11" i="17" s="1"/>
  <c r="DD13" i="17"/>
  <c r="DE13" i="17" s="1"/>
  <c r="DD8" i="17"/>
  <c r="DE8" i="17" s="1"/>
  <c r="DD5" i="17"/>
  <c r="DE5" i="17" s="1"/>
  <c r="DQ13" i="17"/>
  <c r="DK12" i="17"/>
  <c r="DE12" i="17"/>
  <c r="DK11" i="17"/>
  <c r="DQ10" i="17"/>
  <c r="DE10" i="17"/>
  <c r="DQ9" i="17"/>
  <c r="DQ7" i="17"/>
  <c r="DK7" i="17"/>
  <c r="DE7" i="17"/>
  <c r="DK6" i="17"/>
  <c r="DE6" i="17"/>
  <c r="CV11" i="17"/>
  <c r="CW11" i="17" s="1"/>
  <c r="CP11" i="17"/>
  <c r="CQ11" i="17" s="1"/>
  <c r="CJ11" i="17"/>
  <c r="CK11" i="17" s="1"/>
  <c r="CW13" i="17"/>
  <c r="CU13" i="17"/>
  <c r="CQ13" i="17"/>
  <c r="CO13" i="17"/>
  <c r="CK13" i="17"/>
  <c r="CI13" i="17"/>
  <c r="CW12" i="17"/>
  <c r="CU12" i="17"/>
  <c r="CQ12" i="17"/>
  <c r="CO12" i="17"/>
  <c r="CK12" i="17"/>
  <c r="CI12" i="17"/>
  <c r="CU11" i="17"/>
  <c r="CO11" i="17"/>
  <c r="CI11" i="17"/>
  <c r="CW10" i="17"/>
  <c r="CU10" i="17"/>
  <c r="CQ10" i="17"/>
  <c r="CO10" i="17"/>
  <c r="CK10" i="17"/>
  <c r="CI10" i="17"/>
  <c r="CW9" i="17"/>
  <c r="CU9" i="17"/>
  <c r="CQ9" i="17"/>
  <c r="CO9" i="17"/>
  <c r="CK9" i="17"/>
  <c r="CI9" i="17"/>
  <c r="CW8" i="17"/>
  <c r="CU8" i="17"/>
  <c r="CQ8" i="17"/>
  <c r="CO8" i="17"/>
  <c r="CK8" i="17"/>
  <c r="CI8" i="17"/>
  <c r="CW7" i="17"/>
  <c r="CU7" i="17"/>
  <c r="CQ7" i="17"/>
  <c r="CO7" i="17"/>
  <c r="CK7" i="17"/>
  <c r="CI7" i="17"/>
  <c r="CW6" i="17"/>
  <c r="CU6" i="17"/>
  <c r="CQ6" i="17"/>
  <c r="CO6" i="17"/>
  <c r="CK6" i="17"/>
  <c r="CI6" i="17"/>
  <c r="CW5" i="17"/>
  <c r="CU5" i="17"/>
  <c r="CQ5" i="17"/>
  <c r="CK5" i="17"/>
  <c r="CI5" i="17"/>
  <c r="CX10" i="17" l="1"/>
  <c r="DR5" i="17"/>
  <c r="CX12" i="17"/>
  <c r="DR9" i="17"/>
  <c r="DR6" i="17"/>
  <c r="DR12" i="17"/>
  <c r="DR13" i="17"/>
  <c r="DR11" i="17"/>
  <c r="DR10" i="17"/>
  <c r="DR8" i="17"/>
  <c r="CX6" i="17"/>
  <c r="CX8" i="17"/>
  <c r="CX5" i="17"/>
  <c r="CX11" i="17"/>
  <c r="CX9" i="17"/>
  <c r="CX13" i="17"/>
  <c r="D4" i="8"/>
  <c r="D6" i="8"/>
  <c r="D7" i="8"/>
  <c r="D8" i="8"/>
  <c r="D10" i="8"/>
  <c r="D3" i="8"/>
  <c r="Q5" i="7"/>
  <c r="Q6" i="7"/>
  <c r="Q7" i="7"/>
  <c r="Q8" i="7"/>
  <c r="Q9" i="7"/>
  <c r="Q10" i="7"/>
  <c r="Q11" i="7"/>
  <c r="Q4" i="7"/>
  <c r="O5" i="7"/>
  <c r="O6" i="7"/>
  <c r="O7" i="7"/>
  <c r="O8" i="7"/>
  <c r="O9" i="7"/>
  <c r="O10" i="7"/>
  <c r="O11" i="7"/>
  <c r="O12" i="7"/>
  <c r="O4" i="7"/>
  <c r="J5" i="7"/>
  <c r="J6" i="7"/>
  <c r="J7" i="7"/>
  <c r="J8" i="7"/>
  <c r="J9" i="7"/>
  <c r="J10" i="7"/>
  <c r="J11" i="7"/>
  <c r="J12" i="7"/>
  <c r="K12" i="7" s="1"/>
  <c r="Q12" i="7" s="1"/>
  <c r="J4" i="7"/>
  <c r="K4" i="7" s="1"/>
  <c r="E5" i="7"/>
  <c r="E6" i="7"/>
  <c r="E7" i="7"/>
  <c r="E8" i="7"/>
  <c r="E9" i="7"/>
  <c r="E10" i="7"/>
  <c r="E11" i="7"/>
  <c r="E12" i="7"/>
  <c r="E4" i="7"/>
  <c r="I12" i="7"/>
  <c r="K11" i="7"/>
  <c r="I11" i="7"/>
  <c r="K10" i="7"/>
  <c r="I10" i="7"/>
  <c r="K9" i="7"/>
  <c r="I9" i="7"/>
  <c r="K8" i="7"/>
  <c r="I8" i="7"/>
  <c r="K7" i="7"/>
  <c r="I7" i="7"/>
  <c r="K6" i="7"/>
  <c r="I6" i="7"/>
  <c r="K5" i="7"/>
  <c r="I5" i="7"/>
  <c r="I4" i="7"/>
  <c r="CB13" i="17" l="1"/>
  <c r="CC13" i="17" s="1"/>
  <c r="BV13" i="17"/>
  <c r="BW13" i="17" s="1"/>
  <c r="BP13" i="17"/>
  <c r="BQ13" i="17" s="1"/>
  <c r="CB12" i="17"/>
  <c r="CC12" i="17" s="1"/>
  <c r="BV12" i="17"/>
  <c r="BW12" i="17" s="1"/>
  <c r="BP12" i="17"/>
  <c r="BQ12" i="17" s="1"/>
  <c r="CB11" i="17"/>
  <c r="CC11" i="17" s="1"/>
  <c r="BV11" i="17"/>
  <c r="BW11" i="17" s="1"/>
  <c r="BP11" i="17"/>
  <c r="CB10" i="17"/>
  <c r="CC10" i="17" s="1"/>
  <c r="BV10" i="17"/>
  <c r="BW10" i="17" s="1"/>
  <c r="BP10" i="17"/>
  <c r="BQ10" i="17" s="1"/>
  <c r="CB9" i="17"/>
  <c r="CC9" i="17" s="1"/>
  <c r="BV9" i="17"/>
  <c r="BW9" i="17" s="1"/>
  <c r="BP9" i="17"/>
  <c r="BQ9" i="17" s="1"/>
  <c r="CB6" i="17"/>
  <c r="CC6" i="17" s="1"/>
  <c r="BV6" i="17"/>
  <c r="BW6" i="17" s="1"/>
  <c r="CA6" i="17"/>
  <c r="CA7" i="17"/>
  <c r="CA8" i="17"/>
  <c r="CA9" i="17"/>
  <c r="CA10" i="17"/>
  <c r="CA11" i="17"/>
  <c r="CA12" i="17"/>
  <c r="CA13" i="17"/>
  <c r="BU6" i="17"/>
  <c r="BU7" i="17"/>
  <c r="BU8" i="17"/>
  <c r="BU9" i="17"/>
  <c r="BU10" i="17"/>
  <c r="BU11" i="17"/>
  <c r="BU12" i="17"/>
  <c r="BU13" i="17"/>
  <c r="BP6" i="17"/>
  <c r="CA5" i="17"/>
  <c r="BU5" i="17"/>
  <c r="BO6" i="17"/>
  <c r="BO7" i="17"/>
  <c r="BO8" i="17"/>
  <c r="BO9" i="17"/>
  <c r="BO10" i="17"/>
  <c r="BO11" i="17"/>
  <c r="BO12" i="17"/>
  <c r="BO13" i="17"/>
  <c r="BO5" i="17"/>
  <c r="CB5" i="17"/>
  <c r="CC5" i="17" s="1"/>
  <c r="BV5" i="17"/>
  <c r="BW5" i="17" s="1"/>
  <c r="BP5" i="17"/>
  <c r="BQ5" i="17" s="1"/>
  <c r="BQ11" i="17"/>
  <c r="CC8" i="17"/>
  <c r="BW8" i="17"/>
  <c r="BQ8" i="17"/>
  <c r="CC7" i="17"/>
  <c r="BW7" i="17"/>
  <c r="BQ7" i="17"/>
  <c r="BQ6" i="17"/>
  <c r="AU8" i="17"/>
  <c r="CD13" i="17" l="1"/>
  <c r="CD11" i="17"/>
  <c r="CD9" i="17"/>
  <c r="CD8" i="17"/>
  <c r="CD6" i="17"/>
  <c r="CD12" i="17"/>
  <c r="CD5" i="17"/>
  <c r="CD10" i="17"/>
  <c r="BB12" i="17"/>
  <c r="BH13" i="17" l="1"/>
  <c r="BB13" i="17"/>
  <c r="AV13" i="17"/>
  <c r="BH12" i="17"/>
  <c r="AV12" i="17"/>
  <c r="BH11" i="17"/>
  <c r="BB11" i="17"/>
  <c r="AV11" i="17"/>
  <c r="BH5" i="17"/>
  <c r="BH10" i="17"/>
  <c r="BG6" i="17"/>
  <c r="BG7" i="17"/>
  <c r="BG8" i="17"/>
  <c r="BG9" i="17"/>
  <c r="BG10" i="17"/>
  <c r="BG11" i="17"/>
  <c r="BG12" i="17"/>
  <c r="BG13" i="17"/>
  <c r="BB10" i="17"/>
  <c r="AV10" i="17"/>
  <c r="BH9" i="17"/>
  <c r="BB9" i="17"/>
  <c r="AV9" i="17"/>
  <c r="BH8" i="17"/>
  <c r="BB8" i="17"/>
  <c r="AV8" i="17"/>
  <c r="BH6" i="17"/>
  <c r="BB6" i="17"/>
  <c r="BA6" i="17"/>
  <c r="BA7" i="17"/>
  <c r="BA8" i="17"/>
  <c r="BA9" i="17"/>
  <c r="BA10" i="17"/>
  <c r="BA11" i="17"/>
  <c r="BA12" i="17"/>
  <c r="BA13" i="17"/>
  <c r="AU6" i="17"/>
  <c r="AU7" i="17"/>
  <c r="AU9" i="17"/>
  <c r="AU10" i="17"/>
  <c r="AU11" i="17"/>
  <c r="AU12" i="17"/>
  <c r="AU13" i="17"/>
  <c r="AV6" i="17"/>
  <c r="BG5" i="17"/>
  <c r="BA5" i="17"/>
  <c r="AU5" i="17"/>
  <c r="BB5" i="17"/>
  <c r="AV5" i="17"/>
  <c r="D4" i="20" l="1"/>
  <c r="D5" i="20"/>
  <c r="D6" i="20"/>
  <c r="D7" i="20"/>
  <c r="D8" i="20"/>
  <c r="D9" i="20"/>
  <c r="D10" i="20"/>
  <c r="D11" i="20"/>
  <c r="D3" i="20"/>
  <c r="AO19" i="19"/>
  <c r="AO20" i="19"/>
  <c r="AO21" i="19"/>
  <c r="AO22" i="19"/>
  <c r="AO23" i="19"/>
  <c r="AO24" i="19"/>
  <c r="AO25" i="19"/>
  <c r="AO26" i="19"/>
  <c r="AN19" i="19"/>
  <c r="AN20" i="19"/>
  <c r="AN21" i="19"/>
  <c r="AN22" i="19"/>
  <c r="AN23" i="19"/>
  <c r="AN24" i="19"/>
  <c r="AN25" i="19"/>
  <c r="AN26" i="19"/>
  <c r="AM19" i="19"/>
  <c r="AM20" i="19"/>
  <c r="AM21" i="19"/>
  <c r="AM22" i="19"/>
  <c r="AM23" i="19"/>
  <c r="AM24" i="19"/>
  <c r="AM25" i="19"/>
  <c r="AM26" i="19"/>
  <c r="AL19" i="19"/>
  <c r="AL20" i="19"/>
  <c r="AL21" i="19"/>
  <c r="AL22" i="19"/>
  <c r="AL23" i="19"/>
  <c r="AL24" i="19"/>
  <c r="AL25" i="19"/>
  <c r="AL26" i="19"/>
  <c r="AL18" i="19"/>
  <c r="AM18" i="19"/>
  <c r="AN18" i="19"/>
  <c r="AO18" i="19"/>
  <c r="AP18" i="19"/>
  <c r="AH8" i="17" l="1"/>
  <c r="AN13" i="17"/>
  <c r="AN10" i="17"/>
  <c r="AN8" i="17"/>
  <c r="AN5" i="17"/>
  <c r="AH13" i="17"/>
  <c r="AH10" i="17"/>
  <c r="AH5" i="17"/>
  <c r="AB13" i="17"/>
  <c r="AB10" i="17"/>
  <c r="AB8" i="17"/>
  <c r="AB5" i="17"/>
  <c r="F8" i="17" l="1"/>
  <c r="R5" i="17"/>
  <c r="L13" i="17"/>
  <c r="R13" i="17"/>
  <c r="R8" i="17"/>
  <c r="R10" i="17"/>
  <c r="L5" i="17"/>
  <c r="F13" i="17"/>
  <c r="F10" i="17"/>
  <c r="F5" i="17"/>
  <c r="L8" i="17"/>
  <c r="L10" i="17"/>
  <c r="I17" i="19" l="1"/>
  <c r="H39" i="19"/>
  <c r="H38" i="19"/>
  <c r="G38" i="19"/>
  <c r="G39" i="19"/>
  <c r="F38" i="19"/>
  <c r="F39" i="19"/>
  <c r="H19" i="19"/>
  <c r="H20" i="19"/>
  <c r="H21" i="19"/>
  <c r="H22" i="19"/>
  <c r="H23" i="19"/>
  <c r="H24" i="19"/>
  <c r="H25" i="19"/>
  <c r="H26" i="19"/>
  <c r="G19" i="19"/>
  <c r="G20" i="19"/>
  <c r="G21" i="19"/>
  <c r="G22" i="19"/>
  <c r="G23" i="19"/>
  <c r="G24" i="19"/>
  <c r="G25" i="19"/>
  <c r="G26" i="19"/>
  <c r="F19" i="19"/>
  <c r="F20" i="19"/>
  <c r="F21" i="19"/>
  <c r="F22" i="19"/>
  <c r="F23" i="19"/>
  <c r="F24" i="19"/>
  <c r="F25" i="19"/>
  <c r="F26" i="19"/>
  <c r="E19" i="19"/>
  <c r="E20" i="19"/>
  <c r="E21" i="19"/>
  <c r="E22" i="19"/>
  <c r="E23" i="19"/>
  <c r="E24" i="19"/>
  <c r="E25" i="19"/>
  <c r="E26" i="19"/>
  <c r="D19" i="19"/>
  <c r="D20" i="19"/>
  <c r="D21" i="19"/>
  <c r="D22" i="19"/>
  <c r="D23" i="19"/>
  <c r="D24" i="19"/>
  <c r="D25" i="19"/>
  <c r="D26" i="19"/>
  <c r="C19" i="19"/>
  <c r="C20" i="19"/>
  <c r="C21" i="19"/>
  <c r="C22" i="19"/>
  <c r="C23" i="19"/>
  <c r="C24" i="19"/>
  <c r="C25" i="19"/>
  <c r="C26" i="19"/>
  <c r="B19" i="19"/>
  <c r="B20" i="19"/>
  <c r="B21" i="19"/>
  <c r="B22" i="19"/>
  <c r="B23" i="19"/>
  <c r="B24" i="19"/>
  <c r="B25" i="19"/>
  <c r="B26" i="19"/>
  <c r="C18" i="19"/>
  <c r="D18" i="19"/>
  <c r="E18" i="19"/>
  <c r="F18" i="19"/>
  <c r="G18" i="19"/>
  <c r="H18" i="19"/>
  <c r="B18" i="19"/>
  <c r="W26" i="19" l="1"/>
  <c r="W19" i="19"/>
  <c r="W20" i="19"/>
  <c r="W21" i="19"/>
  <c r="W22" i="19"/>
  <c r="W23" i="19"/>
  <c r="W24" i="19"/>
  <c r="W25" i="19"/>
  <c r="V19" i="19"/>
  <c r="V20" i="19"/>
  <c r="V21" i="19"/>
  <c r="V22" i="19"/>
  <c r="V23" i="19"/>
  <c r="V24" i="19"/>
  <c r="V25" i="19"/>
  <c r="V26" i="19"/>
  <c r="U19" i="19"/>
  <c r="U20" i="19"/>
  <c r="U21" i="19"/>
  <c r="U22" i="19"/>
  <c r="U23" i="19"/>
  <c r="U24" i="19"/>
  <c r="U25" i="19"/>
  <c r="U26" i="19"/>
  <c r="U18" i="19"/>
  <c r="V18" i="19"/>
  <c r="W18" i="19"/>
  <c r="D11" i="7" l="1"/>
  <c r="F11" i="7"/>
  <c r="N11" i="7"/>
  <c r="P11" i="7"/>
  <c r="D12" i="7"/>
  <c r="F12" i="7"/>
  <c r="N12" i="7"/>
  <c r="P12" i="7"/>
  <c r="E12" i="17"/>
  <c r="F12" i="17"/>
  <c r="G12" i="17" s="1"/>
  <c r="K12" i="17"/>
  <c r="L12" i="17"/>
  <c r="M12" i="17" s="1"/>
  <c r="Q12" i="17"/>
  <c r="R12" i="17"/>
  <c r="S12" i="17" s="1"/>
  <c r="AA12" i="17"/>
  <c r="AB12" i="17"/>
  <c r="AC12" i="17" s="1"/>
  <c r="AG12" i="17"/>
  <c r="AI12" i="17"/>
  <c r="AM12" i="17"/>
  <c r="AN12" i="17"/>
  <c r="AO12" i="17" s="1"/>
  <c r="AW12" i="17"/>
  <c r="BC12" i="17"/>
  <c r="BI12" i="17"/>
  <c r="E13" i="17"/>
  <c r="G13" i="17"/>
  <c r="K13" i="17"/>
  <c r="M13" i="17"/>
  <c r="Q13" i="17"/>
  <c r="S13" i="17"/>
  <c r="AA13" i="17"/>
  <c r="AC13" i="17"/>
  <c r="AG13" i="17"/>
  <c r="AI13" i="17"/>
  <c r="AM13" i="17"/>
  <c r="AO13" i="17"/>
  <c r="AW13" i="17"/>
  <c r="BC13" i="17"/>
  <c r="BI13" i="17"/>
  <c r="J26" i="19"/>
  <c r="K26" i="19"/>
  <c r="L26" i="19"/>
  <c r="M26" i="19"/>
  <c r="N26" i="19"/>
  <c r="O26" i="19"/>
  <c r="P26" i="19"/>
  <c r="Q26" i="19"/>
  <c r="R26" i="19"/>
  <c r="S26" i="19"/>
  <c r="T26" i="19"/>
  <c r="X26" i="19"/>
  <c r="Z26" i="19"/>
  <c r="AA26" i="19"/>
  <c r="AB26" i="19"/>
  <c r="AC26" i="19"/>
  <c r="AD26" i="19"/>
  <c r="AE26" i="19"/>
  <c r="AF26" i="19"/>
  <c r="AG26" i="19"/>
  <c r="AH26" i="19"/>
  <c r="AI26" i="19"/>
  <c r="AJ26" i="19"/>
  <c r="AK26" i="19"/>
  <c r="AP26" i="19"/>
  <c r="AR26" i="19"/>
  <c r="AS26" i="19"/>
  <c r="AT26" i="19"/>
  <c r="AU26" i="19"/>
  <c r="AV26" i="19"/>
  <c r="AW26" i="19"/>
  <c r="AX26" i="19"/>
  <c r="AY26" i="19"/>
  <c r="AZ26" i="19"/>
  <c r="BA26" i="19"/>
  <c r="BB26" i="19"/>
  <c r="BC26" i="19"/>
  <c r="BD26" i="19"/>
  <c r="BE26" i="19"/>
  <c r="BF26" i="19"/>
  <c r="BH26" i="19"/>
  <c r="BI26" i="19"/>
  <c r="BJ26" i="19"/>
  <c r="BK26" i="19"/>
  <c r="BL26" i="19"/>
  <c r="BM26" i="19"/>
  <c r="BN26" i="19"/>
  <c r="BO26" i="19"/>
  <c r="BP26" i="19"/>
  <c r="BQ26" i="19"/>
  <c r="BU26" i="19"/>
  <c r="BV26" i="19"/>
  <c r="BW26" i="19"/>
  <c r="BX26" i="19"/>
  <c r="BY26" i="19"/>
  <c r="BZ26" i="19"/>
  <c r="CA26" i="19"/>
  <c r="CB26" i="19"/>
  <c r="CC26" i="19"/>
  <c r="CD26" i="19"/>
  <c r="CE26" i="19"/>
  <c r="CF26" i="19"/>
  <c r="CG26" i="19"/>
  <c r="CH26" i="19"/>
  <c r="CI26" i="19"/>
  <c r="CJ26" i="19"/>
  <c r="CK26" i="19"/>
  <c r="CM26" i="19"/>
  <c r="CN26" i="19"/>
  <c r="CO26" i="19"/>
  <c r="CP26" i="19"/>
  <c r="CQ26" i="19"/>
  <c r="CR26" i="19"/>
  <c r="CS26" i="19"/>
  <c r="CT26" i="19"/>
  <c r="CU26" i="19"/>
  <c r="CV26" i="19"/>
  <c r="DC26" i="19"/>
  <c r="DD26" i="19"/>
  <c r="DE26" i="19"/>
  <c r="DF26" i="19"/>
  <c r="DG26" i="19"/>
  <c r="DH26" i="19"/>
  <c r="DI26" i="19"/>
  <c r="DJ26" i="19"/>
  <c r="DK26" i="19"/>
  <c r="DL26" i="19"/>
  <c r="DM26" i="19"/>
  <c r="DN26" i="19"/>
  <c r="DO26" i="19"/>
  <c r="DP26" i="19"/>
  <c r="DR26" i="19"/>
  <c r="DS26" i="19"/>
  <c r="DT26" i="19"/>
  <c r="DU26" i="19"/>
  <c r="DV26" i="19"/>
  <c r="DW26" i="19"/>
  <c r="DX26" i="19"/>
  <c r="DY26" i="19"/>
  <c r="DZ26" i="19"/>
  <c r="EA26" i="19"/>
  <c r="EB26" i="19"/>
  <c r="EC26" i="19"/>
  <c r="ED26" i="19"/>
  <c r="EE26" i="19"/>
  <c r="EF26" i="19"/>
  <c r="EH26" i="19"/>
  <c r="EI26" i="19"/>
  <c r="EJ26" i="19"/>
  <c r="EK26" i="19"/>
  <c r="EL26" i="19"/>
  <c r="EM26" i="19"/>
  <c r="EN26" i="19"/>
  <c r="EO26" i="19"/>
  <c r="EP26" i="19"/>
  <c r="EQ26" i="19"/>
  <c r="ER26" i="19"/>
  <c r="ES26" i="19"/>
  <c r="ET26" i="19"/>
  <c r="EU26" i="19"/>
  <c r="EV26" i="19"/>
  <c r="EW26" i="19"/>
  <c r="EX26" i="19"/>
  <c r="EZ26" i="19"/>
  <c r="FA26" i="19"/>
  <c r="FB26" i="19"/>
  <c r="FC26" i="19"/>
  <c r="FD26" i="19"/>
  <c r="FE26" i="19"/>
  <c r="FF26" i="19"/>
  <c r="FG26" i="19"/>
  <c r="FH26" i="19"/>
  <c r="FI26" i="19"/>
  <c r="FJ26" i="19"/>
  <c r="FK26" i="19"/>
  <c r="J25" i="19"/>
  <c r="K25" i="19"/>
  <c r="L25" i="19"/>
  <c r="M25" i="19"/>
  <c r="N25" i="19"/>
  <c r="O25" i="19"/>
  <c r="P25" i="19"/>
  <c r="Q25" i="19"/>
  <c r="R25" i="19"/>
  <c r="S25" i="19"/>
  <c r="T25" i="19"/>
  <c r="X25" i="19"/>
  <c r="Z25" i="19"/>
  <c r="AA25" i="19"/>
  <c r="AB25" i="19"/>
  <c r="AC25" i="19"/>
  <c r="AD25" i="19"/>
  <c r="AE25" i="19"/>
  <c r="AF25" i="19"/>
  <c r="AG25" i="19"/>
  <c r="AH25" i="19"/>
  <c r="AI25" i="19"/>
  <c r="AJ25" i="19"/>
  <c r="AK25" i="19"/>
  <c r="AP25" i="19"/>
  <c r="AR25" i="19"/>
  <c r="AS25" i="19"/>
  <c r="AT25" i="19"/>
  <c r="AU25" i="19"/>
  <c r="AV25" i="19"/>
  <c r="AW25" i="19"/>
  <c r="AX25" i="19"/>
  <c r="AY25" i="19"/>
  <c r="AZ25" i="19"/>
  <c r="BA25" i="19"/>
  <c r="BB25" i="19"/>
  <c r="BC25" i="19"/>
  <c r="BD25" i="19"/>
  <c r="BE25" i="19"/>
  <c r="BF25" i="19"/>
  <c r="BH25" i="19"/>
  <c r="BI25" i="19"/>
  <c r="BJ25" i="19"/>
  <c r="BK25" i="19"/>
  <c r="BL25" i="19"/>
  <c r="BM25" i="19"/>
  <c r="BN25" i="19"/>
  <c r="BO25" i="19"/>
  <c r="BP25" i="19"/>
  <c r="BQ25" i="19"/>
  <c r="BU25" i="19"/>
  <c r="BV25" i="19"/>
  <c r="BW25" i="19"/>
  <c r="BX25" i="19"/>
  <c r="BY25" i="19"/>
  <c r="BZ25" i="19"/>
  <c r="CA25" i="19"/>
  <c r="CB25" i="19"/>
  <c r="CC25" i="19"/>
  <c r="CD25" i="19"/>
  <c r="CE25" i="19"/>
  <c r="CF25" i="19"/>
  <c r="CG25" i="19"/>
  <c r="CH25" i="19"/>
  <c r="CI25" i="19"/>
  <c r="CJ25" i="19"/>
  <c r="CK25" i="19"/>
  <c r="CM25" i="19"/>
  <c r="CN25" i="19"/>
  <c r="CO25" i="19"/>
  <c r="CP25" i="19"/>
  <c r="CQ25" i="19"/>
  <c r="CR25" i="19"/>
  <c r="CS25" i="19"/>
  <c r="CT25" i="19"/>
  <c r="CU25" i="19"/>
  <c r="CV25" i="19"/>
  <c r="DC25" i="19"/>
  <c r="DD25" i="19"/>
  <c r="DE25" i="19"/>
  <c r="DF25" i="19"/>
  <c r="DG25" i="19"/>
  <c r="DH25" i="19"/>
  <c r="DI25" i="19"/>
  <c r="DJ25" i="19"/>
  <c r="DK25" i="19"/>
  <c r="DL25" i="19"/>
  <c r="DM25" i="19"/>
  <c r="DN25" i="19"/>
  <c r="DO25" i="19"/>
  <c r="DP25" i="19"/>
  <c r="DR25" i="19"/>
  <c r="DS25" i="19"/>
  <c r="DT25" i="19"/>
  <c r="DU25" i="19"/>
  <c r="DV25" i="19"/>
  <c r="DW25" i="19"/>
  <c r="DX25" i="19"/>
  <c r="DY25" i="19"/>
  <c r="DZ25" i="19"/>
  <c r="EA25" i="19"/>
  <c r="EB25" i="19"/>
  <c r="EC25" i="19"/>
  <c r="ED25" i="19"/>
  <c r="EE25" i="19"/>
  <c r="EF25" i="19"/>
  <c r="EH25" i="19"/>
  <c r="EI25" i="19"/>
  <c r="EJ25" i="19"/>
  <c r="EK25" i="19"/>
  <c r="EL25" i="19"/>
  <c r="EM25" i="19"/>
  <c r="EN25" i="19"/>
  <c r="EO25" i="19"/>
  <c r="EP25" i="19"/>
  <c r="EQ25" i="19"/>
  <c r="ER25" i="19"/>
  <c r="ES25" i="19"/>
  <c r="ET25" i="19"/>
  <c r="EU25" i="19"/>
  <c r="EV25" i="19"/>
  <c r="EW25" i="19"/>
  <c r="EX25" i="19"/>
  <c r="EZ25" i="19"/>
  <c r="FA25" i="19"/>
  <c r="FB25" i="19"/>
  <c r="FC25" i="19"/>
  <c r="FD25" i="19"/>
  <c r="FE25" i="19"/>
  <c r="FF25" i="19"/>
  <c r="FG25" i="19"/>
  <c r="FH25" i="19"/>
  <c r="FI25" i="19"/>
  <c r="FJ25" i="19"/>
  <c r="FK25" i="19"/>
  <c r="I11" i="19"/>
  <c r="Y11" i="19"/>
  <c r="AQ11" i="19"/>
  <c r="BG11" i="19"/>
  <c r="BT11" i="19"/>
  <c r="CL11" i="19"/>
  <c r="DB11" i="19"/>
  <c r="DQ11" i="19"/>
  <c r="EG11" i="19"/>
  <c r="EY11" i="19"/>
  <c r="FL11" i="19"/>
  <c r="I12" i="19"/>
  <c r="Y12" i="19"/>
  <c r="AQ12" i="19"/>
  <c r="BG12" i="19"/>
  <c r="BT12" i="19"/>
  <c r="CL12" i="19"/>
  <c r="DB12" i="19"/>
  <c r="DQ12" i="19"/>
  <c r="EG12" i="19"/>
  <c r="EY12" i="19"/>
  <c r="FL12" i="19"/>
  <c r="BJ12" i="17" l="1"/>
  <c r="BJ13" i="17"/>
  <c r="AP13" i="17"/>
  <c r="B38" i="19"/>
  <c r="B39" i="19"/>
  <c r="EY25" i="19"/>
  <c r="DB26" i="19"/>
  <c r="FL25" i="19"/>
  <c r="DB25" i="19"/>
  <c r="BT25" i="19"/>
  <c r="EY26" i="19"/>
  <c r="BT26" i="19"/>
  <c r="AQ25" i="19"/>
  <c r="FL26" i="19"/>
  <c r="DQ26" i="19"/>
  <c r="CL26" i="19"/>
  <c r="EG25" i="19"/>
  <c r="BG25" i="19"/>
  <c r="DQ25" i="19"/>
  <c r="CL25" i="19"/>
  <c r="AQ26" i="19"/>
  <c r="EG26" i="19"/>
  <c r="BG26" i="19"/>
  <c r="Y25" i="19"/>
  <c r="I26" i="19"/>
  <c r="Y26" i="19"/>
  <c r="I25" i="19"/>
  <c r="U13" i="17"/>
  <c r="D39" i="19" l="1"/>
  <c r="D38" i="19"/>
  <c r="H37" i="19"/>
  <c r="G37" i="19"/>
  <c r="F37" i="19"/>
  <c r="H36" i="19"/>
  <c r="G36" i="19"/>
  <c r="F36" i="19"/>
  <c r="H35" i="19"/>
  <c r="G35" i="19"/>
  <c r="F35" i="19"/>
  <c r="H34" i="19"/>
  <c r="G34" i="19"/>
  <c r="F34" i="19"/>
  <c r="H33" i="19"/>
  <c r="G33" i="19"/>
  <c r="F33" i="19"/>
  <c r="H32" i="19"/>
  <c r="G32" i="19"/>
  <c r="F32" i="19"/>
  <c r="H31" i="19"/>
  <c r="G31" i="19"/>
  <c r="F31" i="19"/>
  <c r="FJ22" i="19" l="1"/>
  <c r="FJ23" i="19"/>
  <c r="BB19" i="19"/>
  <c r="BB20" i="19"/>
  <c r="BB21" i="19"/>
  <c r="BB22" i="19"/>
  <c r="BB23" i="19"/>
  <c r="Z18" i="19"/>
  <c r="AA18" i="19"/>
  <c r="AA23" i="19"/>
  <c r="AB23" i="19"/>
  <c r="AD23" i="19"/>
  <c r="AE23" i="19"/>
  <c r="Z23" i="19"/>
  <c r="AP23" i="19"/>
  <c r="AP24" i="19"/>
  <c r="AK19" i="19"/>
  <c r="AK20" i="19"/>
  <c r="AK22" i="19"/>
  <c r="S23" i="19"/>
  <c r="X23" i="19"/>
  <c r="S20" i="19"/>
  <c r="P20" i="19"/>
  <c r="P22" i="19"/>
  <c r="P23" i="19"/>
  <c r="D4" i="7" l="1"/>
  <c r="E5" i="17"/>
  <c r="G5" i="17"/>
  <c r="K5" i="17"/>
  <c r="M5" i="17"/>
  <c r="Q5" i="17"/>
  <c r="S5" i="17"/>
  <c r="AA5" i="17"/>
  <c r="AC5" i="17"/>
  <c r="AG5" i="17"/>
  <c r="AI5" i="17"/>
  <c r="AM5" i="17"/>
  <c r="AO5" i="17"/>
  <c r="AW5" i="17"/>
  <c r="BC5" i="17"/>
  <c r="BI5" i="17"/>
  <c r="E6" i="17"/>
  <c r="F6" i="17"/>
  <c r="G6" i="17" s="1"/>
  <c r="K6" i="17"/>
  <c r="L6" i="17"/>
  <c r="M6" i="17" s="1"/>
  <c r="Q6" i="17"/>
  <c r="R6" i="17"/>
  <c r="S6" i="17" s="1"/>
  <c r="AA6" i="17"/>
  <c r="AB6" i="17"/>
  <c r="AC6" i="17" s="1"/>
  <c r="AG6" i="17"/>
  <c r="AH6" i="17"/>
  <c r="AI6" i="17" s="1"/>
  <c r="AM6" i="17"/>
  <c r="AN6" i="17"/>
  <c r="AO6" i="17" s="1"/>
  <c r="AW6" i="17"/>
  <c r="BC6" i="17"/>
  <c r="BI6" i="17"/>
  <c r="E7" i="17"/>
  <c r="F7" i="17"/>
  <c r="G7" i="17" s="1"/>
  <c r="K7" i="17"/>
  <c r="L7" i="17"/>
  <c r="M7" i="17" s="1"/>
  <c r="Q7" i="17"/>
  <c r="R7" i="17"/>
  <c r="S7" i="17" s="1"/>
  <c r="AA7" i="17"/>
  <c r="AB7" i="17"/>
  <c r="AC7" i="17" s="1"/>
  <c r="AG7" i="17"/>
  <c r="AH7" i="17"/>
  <c r="AI7" i="17" s="1"/>
  <c r="AM7" i="17"/>
  <c r="AN7" i="17"/>
  <c r="AO7" i="17" s="1"/>
  <c r="AV7" i="17"/>
  <c r="AW7" i="17" s="1"/>
  <c r="BB7" i="17"/>
  <c r="BC7" i="17" s="1"/>
  <c r="BH7" i="17"/>
  <c r="BI7" i="17" s="1"/>
  <c r="E8" i="17"/>
  <c r="G8" i="17"/>
  <c r="K8" i="17"/>
  <c r="M8" i="17"/>
  <c r="Q8" i="17"/>
  <c r="S8" i="17"/>
  <c r="AA8" i="17"/>
  <c r="AC8" i="17"/>
  <c r="AG8" i="17"/>
  <c r="AI8" i="17"/>
  <c r="AM8" i="17"/>
  <c r="AO8" i="17"/>
  <c r="AW8" i="17"/>
  <c r="BC8" i="17"/>
  <c r="BI8" i="17"/>
  <c r="E9" i="17"/>
  <c r="F9" i="17"/>
  <c r="G9" i="17" s="1"/>
  <c r="K9" i="17"/>
  <c r="L9" i="17"/>
  <c r="M9" i="17" s="1"/>
  <c r="Q9" i="17"/>
  <c r="R9" i="17"/>
  <c r="S9" i="17" s="1"/>
  <c r="AA9" i="17"/>
  <c r="AB9" i="17"/>
  <c r="AC9" i="17" s="1"/>
  <c r="AG9" i="17"/>
  <c r="AI9" i="17"/>
  <c r="AM9" i="17"/>
  <c r="AN9" i="17"/>
  <c r="AO9" i="17" s="1"/>
  <c r="AW9" i="17"/>
  <c r="BC9" i="17"/>
  <c r="BI9" i="17"/>
  <c r="E10" i="17"/>
  <c r="G10" i="17"/>
  <c r="K10" i="17"/>
  <c r="M10" i="17"/>
  <c r="Q10" i="17"/>
  <c r="S10" i="17"/>
  <c r="AA10" i="17"/>
  <c r="AC10" i="17"/>
  <c r="AG10" i="17"/>
  <c r="AI10" i="17"/>
  <c r="AM10" i="17"/>
  <c r="AO10" i="17"/>
  <c r="AW10" i="17"/>
  <c r="BC10" i="17"/>
  <c r="BI10" i="17"/>
  <c r="E11" i="17"/>
  <c r="F11" i="17"/>
  <c r="G11" i="17" s="1"/>
  <c r="K11" i="17"/>
  <c r="L11" i="17"/>
  <c r="M11" i="17" s="1"/>
  <c r="Q11" i="17"/>
  <c r="R11" i="17"/>
  <c r="S11" i="17" s="1"/>
  <c r="AA11" i="17"/>
  <c r="AB11" i="17"/>
  <c r="AC11" i="17" s="1"/>
  <c r="AG11" i="17"/>
  <c r="AI11" i="17"/>
  <c r="AM11" i="17"/>
  <c r="AN11" i="17"/>
  <c r="AO11" i="17" s="1"/>
  <c r="AW11" i="17"/>
  <c r="BC11" i="17"/>
  <c r="BI11" i="17"/>
  <c r="EV18" i="19"/>
  <c r="EV19" i="19"/>
  <c r="EV20" i="19"/>
  <c r="EV21" i="19"/>
  <c r="EV22" i="19"/>
  <c r="EV23" i="19"/>
  <c r="EV24" i="19"/>
  <c r="ER18" i="19"/>
  <c r="ER19" i="19"/>
  <c r="ER20" i="19"/>
  <c r="ER22" i="19"/>
  <c r="EN18" i="19"/>
  <c r="EN19" i="19"/>
  <c r="EN20" i="19"/>
  <c r="EN21" i="19"/>
  <c r="EN22" i="19"/>
  <c r="EN23" i="19"/>
  <c r="EN24" i="19"/>
  <c r="EJ18" i="19"/>
  <c r="EJ19" i="19"/>
  <c r="EJ20" i="19"/>
  <c r="EJ21" i="19"/>
  <c r="EJ22" i="19"/>
  <c r="EJ23" i="19"/>
  <c r="EJ24" i="19"/>
  <c r="EB18" i="19"/>
  <c r="EB19" i="19"/>
  <c r="EB20" i="19"/>
  <c r="EB21" i="19"/>
  <c r="EB22" i="19"/>
  <c r="EB23" i="19"/>
  <c r="EB24" i="19"/>
  <c r="I4" i="19"/>
  <c r="Y4" i="19"/>
  <c r="AQ4" i="19"/>
  <c r="BG4" i="19"/>
  <c r="BT4" i="19"/>
  <c r="CL4" i="19"/>
  <c r="DB4" i="19"/>
  <c r="DQ4" i="19"/>
  <c r="EG4" i="19"/>
  <c r="EY4" i="19"/>
  <c r="FL4" i="19"/>
  <c r="I5" i="19"/>
  <c r="Y5" i="19"/>
  <c r="AQ5" i="19"/>
  <c r="BG5" i="19"/>
  <c r="BT5" i="19"/>
  <c r="CL5" i="19"/>
  <c r="DB5" i="19"/>
  <c r="DQ5" i="19"/>
  <c r="EG5" i="19"/>
  <c r="EY5" i="19"/>
  <c r="FL5" i="19"/>
  <c r="I6" i="19"/>
  <c r="Y6" i="19"/>
  <c r="AQ6" i="19"/>
  <c r="BG6" i="19"/>
  <c r="BT6" i="19"/>
  <c r="CL6" i="19"/>
  <c r="DB6" i="19"/>
  <c r="DQ6" i="19"/>
  <c r="EG6" i="19"/>
  <c r="EY6" i="19"/>
  <c r="FL6" i="19"/>
  <c r="I7" i="19"/>
  <c r="Y7" i="19"/>
  <c r="AQ7" i="19"/>
  <c r="BG7" i="19"/>
  <c r="BT7" i="19"/>
  <c r="CL7" i="19"/>
  <c r="DB7" i="19"/>
  <c r="DQ7" i="19"/>
  <c r="EG7" i="19"/>
  <c r="EY7" i="19"/>
  <c r="FL7" i="19"/>
  <c r="I8" i="19"/>
  <c r="Y8" i="19"/>
  <c r="AQ8" i="19"/>
  <c r="BG8" i="19"/>
  <c r="BT8" i="19"/>
  <c r="CL8" i="19"/>
  <c r="DB8" i="19"/>
  <c r="DQ8" i="19"/>
  <c r="EG8" i="19"/>
  <c r="EY8" i="19"/>
  <c r="FL8" i="19"/>
  <c r="I9" i="19"/>
  <c r="Y9" i="19"/>
  <c r="AQ9" i="19"/>
  <c r="BG9" i="19"/>
  <c r="BT9" i="19"/>
  <c r="CL9" i="19"/>
  <c r="DB9" i="19"/>
  <c r="DQ9" i="19"/>
  <c r="EG9" i="19"/>
  <c r="EY9" i="19"/>
  <c r="FL9" i="19"/>
  <c r="I10" i="19"/>
  <c r="Y10" i="19"/>
  <c r="AQ10" i="19"/>
  <c r="BG10" i="19"/>
  <c r="BT10" i="19"/>
  <c r="CL10" i="19"/>
  <c r="DB10" i="19"/>
  <c r="DQ10" i="19"/>
  <c r="EG10" i="19"/>
  <c r="EY10" i="19"/>
  <c r="FL10" i="19"/>
  <c r="Y17" i="19"/>
  <c r="AQ17" i="19"/>
  <c r="BG17" i="19"/>
  <c r="BT17" i="19"/>
  <c r="CL17" i="19"/>
  <c r="DB17" i="19"/>
  <c r="DQ17" i="19"/>
  <c r="EG17" i="19"/>
  <c r="EY17" i="19"/>
  <c r="FL17" i="19"/>
  <c r="J18" i="19"/>
  <c r="K18" i="19"/>
  <c r="L18" i="19"/>
  <c r="M18" i="19"/>
  <c r="N18" i="19"/>
  <c r="O18" i="19"/>
  <c r="P18" i="19"/>
  <c r="Q18" i="19"/>
  <c r="R18" i="19"/>
  <c r="S18" i="19"/>
  <c r="T18" i="19"/>
  <c r="X18" i="19"/>
  <c r="AB18" i="19"/>
  <c r="AC18" i="19"/>
  <c r="AD18" i="19"/>
  <c r="AE18" i="19"/>
  <c r="AF18" i="19"/>
  <c r="AG18" i="19"/>
  <c r="AH18" i="19"/>
  <c r="AI18" i="19"/>
  <c r="AJ18" i="19"/>
  <c r="AK18" i="19"/>
  <c r="AR18" i="19"/>
  <c r="AS18" i="19"/>
  <c r="AT18" i="19"/>
  <c r="AU18" i="19"/>
  <c r="AV18" i="19"/>
  <c r="AW18" i="19"/>
  <c r="AX18" i="19"/>
  <c r="AY18" i="19"/>
  <c r="AZ18" i="19"/>
  <c r="BA18" i="19"/>
  <c r="BB18" i="19"/>
  <c r="BC18" i="19"/>
  <c r="BD18" i="19"/>
  <c r="BE18" i="19"/>
  <c r="BF18" i="19"/>
  <c r="BH18" i="19"/>
  <c r="BI18" i="19"/>
  <c r="BJ18" i="19"/>
  <c r="BK18" i="19"/>
  <c r="BL18" i="19"/>
  <c r="BM18" i="19"/>
  <c r="BN18" i="19"/>
  <c r="BO18" i="19"/>
  <c r="BQ18" i="19"/>
  <c r="BU18" i="19"/>
  <c r="BV18" i="19"/>
  <c r="BW18" i="19"/>
  <c r="BX18" i="19"/>
  <c r="BY18" i="19"/>
  <c r="BZ18" i="19"/>
  <c r="CA18" i="19"/>
  <c r="CB18" i="19"/>
  <c r="CC18" i="19"/>
  <c r="CD18" i="19"/>
  <c r="CE18" i="19"/>
  <c r="CF18" i="19"/>
  <c r="CG18" i="19"/>
  <c r="CH18" i="19"/>
  <c r="CI18" i="19"/>
  <c r="CJ18" i="19"/>
  <c r="CK18" i="19"/>
  <c r="CM18" i="19"/>
  <c r="CN18" i="19"/>
  <c r="CO18" i="19"/>
  <c r="CP18" i="19"/>
  <c r="CQ18" i="19"/>
  <c r="CR18" i="19"/>
  <c r="CS18" i="19"/>
  <c r="CT18" i="19"/>
  <c r="CU18" i="19"/>
  <c r="DC18" i="19"/>
  <c r="DD18" i="19"/>
  <c r="DE18" i="19"/>
  <c r="DF18" i="19"/>
  <c r="DG18" i="19"/>
  <c r="DH18" i="19"/>
  <c r="DI18" i="19"/>
  <c r="DJ18" i="19"/>
  <c r="DK18" i="19"/>
  <c r="DL18" i="19"/>
  <c r="DM18" i="19"/>
  <c r="DN18" i="19"/>
  <c r="DO18" i="19"/>
  <c r="DP18" i="19"/>
  <c r="DR18" i="19"/>
  <c r="DS18" i="19"/>
  <c r="DT18" i="19"/>
  <c r="DU18" i="19"/>
  <c r="DV18" i="19"/>
  <c r="DW18" i="19"/>
  <c r="DX18" i="19"/>
  <c r="DY18" i="19"/>
  <c r="DZ18" i="19"/>
  <c r="EA18" i="19"/>
  <c r="EC18" i="19"/>
  <c r="ED18" i="19"/>
  <c r="EE18" i="19"/>
  <c r="EF18" i="19"/>
  <c r="EH18" i="19"/>
  <c r="EI18" i="19"/>
  <c r="EK18" i="19"/>
  <c r="EL18" i="19"/>
  <c r="EM18" i="19"/>
  <c r="EO18" i="19"/>
  <c r="EP18" i="19"/>
  <c r="EQ18" i="19"/>
  <c r="ES18" i="19"/>
  <c r="ET18" i="19"/>
  <c r="EU18" i="19"/>
  <c r="EW18" i="19"/>
  <c r="EX18" i="19"/>
  <c r="EZ18" i="19"/>
  <c r="FA18" i="19"/>
  <c r="FB18" i="19"/>
  <c r="FC18" i="19"/>
  <c r="FD18" i="19"/>
  <c r="FE18" i="19"/>
  <c r="FF18" i="19"/>
  <c r="FG18" i="19"/>
  <c r="FH18" i="19"/>
  <c r="FI18" i="19"/>
  <c r="FJ18" i="19"/>
  <c r="FK18" i="19"/>
  <c r="J19" i="19"/>
  <c r="K19" i="19"/>
  <c r="L19" i="19"/>
  <c r="M19" i="19"/>
  <c r="N19" i="19"/>
  <c r="O19" i="19"/>
  <c r="P19" i="19"/>
  <c r="Q19" i="19"/>
  <c r="R19" i="19"/>
  <c r="S19" i="19"/>
  <c r="T19" i="19"/>
  <c r="X19" i="19"/>
  <c r="Z19" i="19"/>
  <c r="AA19" i="19"/>
  <c r="AB19" i="19"/>
  <c r="AC19" i="19"/>
  <c r="AD19" i="19"/>
  <c r="AE19" i="19"/>
  <c r="AF19" i="19"/>
  <c r="AG19" i="19"/>
  <c r="AH19" i="19"/>
  <c r="AI19" i="19"/>
  <c r="AJ19" i="19"/>
  <c r="AP19" i="19"/>
  <c r="AR19" i="19"/>
  <c r="AS19" i="19"/>
  <c r="AT19" i="19"/>
  <c r="AU19" i="19"/>
  <c r="AV19" i="19"/>
  <c r="AW19" i="19"/>
  <c r="AX19" i="19"/>
  <c r="AY19" i="19"/>
  <c r="AZ19" i="19"/>
  <c r="BA19" i="19"/>
  <c r="BC19" i="19"/>
  <c r="BD19" i="19"/>
  <c r="BE19" i="19"/>
  <c r="BF19" i="19"/>
  <c r="BH19" i="19"/>
  <c r="BI19" i="19"/>
  <c r="BJ19" i="19"/>
  <c r="BK19" i="19"/>
  <c r="BL19" i="19"/>
  <c r="BM19" i="19"/>
  <c r="BN19" i="19"/>
  <c r="BO19" i="19"/>
  <c r="BP19" i="19"/>
  <c r="BQ19" i="19"/>
  <c r="BU19" i="19"/>
  <c r="BV19" i="19"/>
  <c r="BW19" i="19"/>
  <c r="BX19" i="19"/>
  <c r="BY19" i="19"/>
  <c r="BZ19" i="19"/>
  <c r="CA19" i="19"/>
  <c r="CB19" i="19"/>
  <c r="CC19" i="19"/>
  <c r="CD19" i="19"/>
  <c r="CE19" i="19"/>
  <c r="CF19" i="19"/>
  <c r="CG19" i="19"/>
  <c r="CH19" i="19"/>
  <c r="CI19" i="19"/>
  <c r="CJ19" i="19"/>
  <c r="CK19" i="19"/>
  <c r="CM19" i="19"/>
  <c r="CN19" i="19"/>
  <c r="CO19" i="19"/>
  <c r="CP19" i="19"/>
  <c r="CQ19" i="19"/>
  <c r="CR19" i="19"/>
  <c r="CS19" i="19"/>
  <c r="CT19" i="19"/>
  <c r="CU19" i="19"/>
  <c r="CV19" i="19"/>
  <c r="DC19" i="19"/>
  <c r="DD19" i="19"/>
  <c r="DE19" i="19"/>
  <c r="DF19" i="19"/>
  <c r="DG19" i="19"/>
  <c r="DH19" i="19"/>
  <c r="DI19" i="19"/>
  <c r="DJ19" i="19"/>
  <c r="DK19" i="19"/>
  <c r="DL19" i="19"/>
  <c r="DM19" i="19"/>
  <c r="DN19" i="19"/>
  <c r="DO19" i="19"/>
  <c r="DP19" i="19"/>
  <c r="DR19" i="19"/>
  <c r="DS19" i="19"/>
  <c r="DT19" i="19"/>
  <c r="DU19" i="19"/>
  <c r="DV19" i="19"/>
  <c r="DW19" i="19"/>
  <c r="DX19" i="19"/>
  <c r="DY19" i="19"/>
  <c r="DZ19" i="19"/>
  <c r="EA19" i="19"/>
  <c r="EC19" i="19"/>
  <c r="ED19" i="19"/>
  <c r="EE19" i="19"/>
  <c r="EF19" i="19"/>
  <c r="EH19" i="19"/>
  <c r="EI19" i="19"/>
  <c r="EK19" i="19"/>
  <c r="EL19" i="19"/>
  <c r="EM19" i="19"/>
  <c r="EO19" i="19"/>
  <c r="EP19" i="19"/>
  <c r="EQ19" i="19"/>
  <c r="ES19" i="19"/>
  <c r="ET19" i="19"/>
  <c r="EU19" i="19"/>
  <c r="EW19" i="19"/>
  <c r="EX19" i="19"/>
  <c r="EZ19" i="19"/>
  <c r="FA19" i="19"/>
  <c r="FB19" i="19"/>
  <c r="FC19" i="19"/>
  <c r="FD19" i="19"/>
  <c r="FE19" i="19"/>
  <c r="FF19" i="19"/>
  <c r="FG19" i="19"/>
  <c r="FH19" i="19"/>
  <c r="FI19" i="19"/>
  <c r="FJ19" i="19"/>
  <c r="FK19" i="19"/>
  <c r="J20" i="19"/>
  <c r="K20" i="19"/>
  <c r="L20" i="19"/>
  <c r="M20" i="19"/>
  <c r="N20" i="19"/>
  <c r="O20" i="19"/>
  <c r="Q20" i="19"/>
  <c r="R20" i="19"/>
  <c r="T20" i="19"/>
  <c r="X20" i="19"/>
  <c r="Z20" i="19"/>
  <c r="AA20" i="19"/>
  <c r="AB20" i="19"/>
  <c r="AC20" i="19"/>
  <c r="AD20" i="19"/>
  <c r="AE20" i="19"/>
  <c r="AF20" i="19"/>
  <c r="AG20" i="19"/>
  <c r="AH20" i="19"/>
  <c r="AI20" i="19"/>
  <c r="AJ20" i="19"/>
  <c r="AP20" i="19"/>
  <c r="AR20" i="19"/>
  <c r="AS20" i="19"/>
  <c r="AT20" i="19"/>
  <c r="AU20" i="19"/>
  <c r="AV20" i="19"/>
  <c r="AW20" i="19"/>
  <c r="AX20" i="19"/>
  <c r="AY20" i="19"/>
  <c r="AZ20" i="19"/>
  <c r="BA20" i="19"/>
  <c r="BC20" i="19"/>
  <c r="BD20" i="19"/>
  <c r="BE20" i="19"/>
  <c r="BF20" i="19"/>
  <c r="BH20" i="19"/>
  <c r="BI20" i="19"/>
  <c r="BJ20" i="19"/>
  <c r="BK20" i="19"/>
  <c r="BL20" i="19"/>
  <c r="BM20" i="19"/>
  <c r="BN20" i="19"/>
  <c r="BO20" i="19"/>
  <c r="BP20" i="19"/>
  <c r="BQ20" i="19"/>
  <c r="BU20" i="19"/>
  <c r="BV20" i="19"/>
  <c r="BW20" i="19"/>
  <c r="BX20" i="19"/>
  <c r="BY20" i="19"/>
  <c r="BZ20" i="19"/>
  <c r="CA20" i="19"/>
  <c r="CB20" i="19"/>
  <c r="CC20" i="19"/>
  <c r="CD20" i="19"/>
  <c r="CE20" i="19"/>
  <c r="CF20" i="19"/>
  <c r="CG20" i="19"/>
  <c r="CH20" i="19"/>
  <c r="CI20" i="19"/>
  <c r="CJ20" i="19"/>
  <c r="CK20" i="19"/>
  <c r="CM20" i="19"/>
  <c r="CN20" i="19"/>
  <c r="CO20" i="19"/>
  <c r="CP20" i="19"/>
  <c r="CQ20" i="19"/>
  <c r="CR20" i="19"/>
  <c r="CS20" i="19"/>
  <c r="CT20" i="19"/>
  <c r="CU20" i="19"/>
  <c r="CV20" i="19"/>
  <c r="DC20" i="19"/>
  <c r="DD20" i="19"/>
  <c r="DE20" i="19"/>
  <c r="DF20" i="19"/>
  <c r="DG20" i="19"/>
  <c r="DH20" i="19"/>
  <c r="DI20" i="19"/>
  <c r="DJ20" i="19"/>
  <c r="DK20" i="19"/>
  <c r="DL20" i="19"/>
  <c r="DM20" i="19"/>
  <c r="DN20" i="19"/>
  <c r="DO20" i="19"/>
  <c r="DP20" i="19"/>
  <c r="DR20" i="19"/>
  <c r="DS20" i="19"/>
  <c r="DT20" i="19"/>
  <c r="DU20" i="19"/>
  <c r="DV20" i="19"/>
  <c r="DW20" i="19"/>
  <c r="DX20" i="19"/>
  <c r="DY20" i="19"/>
  <c r="DZ20" i="19"/>
  <c r="EA20" i="19"/>
  <c r="EC20" i="19"/>
  <c r="ED20" i="19"/>
  <c r="EE20" i="19"/>
  <c r="EF20" i="19"/>
  <c r="EH20" i="19"/>
  <c r="EI20" i="19"/>
  <c r="EK20" i="19"/>
  <c r="EL20" i="19"/>
  <c r="EM20" i="19"/>
  <c r="EO20" i="19"/>
  <c r="EP20" i="19"/>
  <c r="EQ20" i="19"/>
  <c r="ES20" i="19"/>
  <c r="ET20" i="19"/>
  <c r="EU20" i="19"/>
  <c r="EW20" i="19"/>
  <c r="EX20" i="19"/>
  <c r="EZ20" i="19"/>
  <c r="FA20" i="19"/>
  <c r="FB20" i="19"/>
  <c r="FC20" i="19"/>
  <c r="FD20" i="19"/>
  <c r="FE20" i="19"/>
  <c r="FF20" i="19"/>
  <c r="FG20" i="19"/>
  <c r="FH20" i="19"/>
  <c r="FI20" i="19"/>
  <c r="FJ20" i="19"/>
  <c r="FK20" i="19"/>
  <c r="J21" i="19"/>
  <c r="K21" i="19"/>
  <c r="L21" i="19"/>
  <c r="M21" i="19"/>
  <c r="O21" i="19"/>
  <c r="P21" i="19"/>
  <c r="Q21" i="19"/>
  <c r="R21" i="19"/>
  <c r="S21" i="19"/>
  <c r="Z21" i="19"/>
  <c r="AA21" i="19"/>
  <c r="AB21" i="19"/>
  <c r="AD21" i="19"/>
  <c r="AE21" i="19"/>
  <c r="AF21" i="19"/>
  <c r="AH21" i="19"/>
  <c r="AI21" i="19"/>
  <c r="AJ21" i="19"/>
  <c r="AP21" i="19"/>
  <c r="AR21" i="19"/>
  <c r="AS21" i="19"/>
  <c r="AT21" i="19"/>
  <c r="AU21" i="19"/>
  <c r="AV21" i="19"/>
  <c r="AW21" i="19"/>
  <c r="AX21" i="19"/>
  <c r="AY21" i="19"/>
  <c r="AZ21" i="19"/>
  <c r="BA21" i="19"/>
  <c r="BC21" i="19"/>
  <c r="BD21" i="19"/>
  <c r="BE21" i="19"/>
  <c r="BF21" i="19"/>
  <c r="BH21" i="19"/>
  <c r="BI21" i="19"/>
  <c r="BJ21" i="19"/>
  <c r="BK21" i="19"/>
  <c r="BL21" i="19"/>
  <c r="BM21" i="19"/>
  <c r="BN21" i="19"/>
  <c r="BO21" i="19"/>
  <c r="BP21" i="19"/>
  <c r="BQ21" i="19"/>
  <c r="BU21" i="19"/>
  <c r="BV21" i="19"/>
  <c r="BW21" i="19"/>
  <c r="BX21" i="19"/>
  <c r="BY21" i="19"/>
  <c r="BZ21" i="19"/>
  <c r="CB21" i="19"/>
  <c r="CC21" i="19"/>
  <c r="CD21" i="19"/>
  <c r="CE21" i="19"/>
  <c r="CF21" i="19"/>
  <c r="CG21" i="19"/>
  <c r="CH21" i="19"/>
  <c r="CI21" i="19"/>
  <c r="CK21" i="19"/>
  <c r="CM21" i="19"/>
  <c r="CN21" i="19"/>
  <c r="CO21" i="19"/>
  <c r="CP21" i="19"/>
  <c r="CR21" i="19"/>
  <c r="CT21" i="19"/>
  <c r="CU21" i="19"/>
  <c r="CV21" i="19"/>
  <c r="DC21" i="19"/>
  <c r="DD21" i="19"/>
  <c r="DE21" i="19"/>
  <c r="DF21" i="19"/>
  <c r="DG21" i="19"/>
  <c r="DI21" i="19"/>
  <c r="DJ21" i="19"/>
  <c r="DK21" i="19"/>
  <c r="DL21" i="19"/>
  <c r="DM21" i="19"/>
  <c r="DN21" i="19"/>
  <c r="DO21" i="19"/>
  <c r="DP21" i="19"/>
  <c r="DR21" i="19"/>
  <c r="DS21" i="19"/>
  <c r="DT21" i="19"/>
  <c r="DU21" i="19"/>
  <c r="DV21" i="19"/>
  <c r="DW21" i="19"/>
  <c r="DX21" i="19"/>
  <c r="DY21" i="19"/>
  <c r="DZ21" i="19"/>
  <c r="EA21" i="19"/>
  <c r="EC21" i="19"/>
  <c r="ED21" i="19"/>
  <c r="EE21" i="19"/>
  <c r="EF21" i="19"/>
  <c r="EH21" i="19"/>
  <c r="EI21" i="19"/>
  <c r="EL21" i="19"/>
  <c r="EM21" i="19"/>
  <c r="EO21" i="19"/>
  <c r="EP21" i="19"/>
  <c r="EQ21" i="19"/>
  <c r="ES21" i="19"/>
  <c r="ET21" i="19"/>
  <c r="EU21" i="19"/>
  <c r="EW21" i="19"/>
  <c r="EX21" i="19"/>
  <c r="EZ21" i="19"/>
  <c r="FA21" i="19"/>
  <c r="FB21" i="19"/>
  <c r="FC21" i="19"/>
  <c r="FD21" i="19"/>
  <c r="FE21" i="19"/>
  <c r="FF21" i="19"/>
  <c r="FG21" i="19"/>
  <c r="FH21" i="19"/>
  <c r="FI21" i="19"/>
  <c r="FJ21" i="19"/>
  <c r="FK21" i="19"/>
  <c r="J22" i="19"/>
  <c r="K22" i="19"/>
  <c r="L22" i="19"/>
  <c r="M22" i="19"/>
  <c r="N22" i="19"/>
  <c r="O22" i="19"/>
  <c r="Q22" i="19"/>
  <c r="R22" i="19"/>
  <c r="S22" i="19"/>
  <c r="T22" i="19"/>
  <c r="X22" i="19"/>
  <c r="Z22" i="19"/>
  <c r="AA22" i="19"/>
  <c r="AB22" i="19"/>
  <c r="AC22" i="19"/>
  <c r="AD22" i="19"/>
  <c r="AE22" i="19"/>
  <c r="AF22" i="19"/>
  <c r="AG22" i="19"/>
  <c r="AH22" i="19"/>
  <c r="AI22" i="19"/>
  <c r="AJ22" i="19"/>
  <c r="AP22" i="19"/>
  <c r="AR22" i="19"/>
  <c r="AS22" i="19"/>
  <c r="AT22" i="19"/>
  <c r="AU22" i="19"/>
  <c r="AV22" i="19"/>
  <c r="AW22" i="19"/>
  <c r="AX22" i="19"/>
  <c r="AY22" i="19"/>
  <c r="AZ22" i="19"/>
  <c r="BA22" i="19"/>
  <c r="BC22" i="19"/>
  <c r="BD22" i="19"/>
  <c r="BE22" i="19"/>
  <c r="BF22" i="19"/>
  <c r="BH22" i="19"/>
  <c r="BI22" i="19"/>
  <c r="BJ22" i="19"/>
  <c r="BK22" i="19"/>
  <c r="BL22" i="19"/>
  <c r="BM22" i="19"/>
  <c r="BN22" i="19"/>
  <c r="BO22" i="19"/>
  <c r="BP22" i="19"/>
  <c r="BQ22" i="19"/>
  <c r="BU22" i="19"/>
  <c r="BV22" i="19"/>
  <c r="BW22" i="19"/>
  <c r="BX22" i="19"/>
  <c r="BY22" i="19"/>
  <c r="BZ22" i="19"/>
  <c r="CA22" i="19"/>
  <c r="CB22" i="19"/>
  <c r="CC22" i="19"/>
  <c r="CD22" i="19"/>
  <c r="CE22" i="19"/>
  <c r="CF22" i="19"/>
  <c r="CG22" i="19"/>
  <c r="CH22" i="19"/>
  <c r="CJ22" i="19"/>
  <c r="CK22" i="19"/>
  <c r="CM22" i="19"/>
  <c r="CN22" i="19"/>
  <c r="CO22" i="19"/>
  <c r="CP22" i="19"/>
  <c r="CQ22" i="19"/>
  <c r="CR22" i="19"/>
  <c r="CS22" i="19"/>
  <c r="CT22" i="19"/>
  <c r="CU22" i="19"/>
  <c r="CV22" i="19"/>
  <c r="DC22" i="19"/>
  <c r="DD22" i="19"/>
  <c r="DE22" i="19"/>
  <c r="DF22" i="19"/>
  <c r="DG22" i="19"/>
  <c r="DH22" i="19"/>
  <c r="DI22" i="19"/>
  <c r="DJ22" i="19"/>
  <c r="DK22" i="19"/>
  <c r="DL22" i="19"/>
  <c r="DM22" i="19"/>
  <c r="DN22" i="19"/>
  <c r="DO22" i="19"/>
  <c r="DP22" i="19"/>
  <c r="DR22" i="19"/>
  <c r="DS22" i="19"/>
  <c r="DT22" i="19"/>
  <c r="DU22" i="19"/>
  <c r="DV22" i="19"/>
  <c r="DW22" i="19"/>
  <c r="DX22" i="19"/>
  <c r="DY22" i="19"/>
  <c r="DZ22" i="19"/>
  <c r="EA22" i="19"/>
  <c r="EC22" i="19"/>
  <c r="ED22" i="19"/>
  <c r="EE22" i="19"/>
  <c r="EF22" i="19"/>
  <c r="EH22" i="19"/>
  <c r="EI22" i="19"/>
  <c r="EK22" i="19"/>
  <c r="EL22" i="19"/>
  <c r="EM22" i="19"/>
  <c r="EO22" i="19"/>
  <c r="EP22" i="19"/>
  <c r="EQ22" i="19"/>
  <c r="ES22" i="19"/>
  <c r="ET22" i="19"/>
  <c r="EU22" i="19"/>
  <c r="EW22" i="19"/>
  <c r="EX22" i="19"/>
  <c r="EZ22" i="19"/>
  <c r="FA22" i="19"/>
  <c r="FB22" i="19"/>
  <c r="FC22" i="19"/>
  <c r="FD22" i="19"/>
  <c r="FE22" i="19"/>
  <c r="FF22" i="19"/>
  <c r="FG22" i="19"/>
  <c r="FH22" i="19"/>
  <c r="FI22" i="19"/>
  <c r="FK22" i="19"/>
  <c r="J23" i="19"/>
  <c r="K23" i="19"/>
  <c r="L23" i="19"/>
  <c r="M23" i="19"/>
  <c r="O23" i="19"/>
  <c r="Q23" i="19"/>
  <c r="R23" i="19"/>
  <c r="AF23" i="19"/>
  <c r="AH23" i="19"/>
  <c r="AI23" i="19"/>
  <c r="AJ23" i="19"/>
  <c r="AR23" i="19"/>
  <c r="AS23" i="19"/>
  <c r="AT23" i="19"/>
  <c r="AU23" i="19"/>
  <c r="AV23" i="19"/>
  <c r="AW23" i="19"/>
  <c r="AX23" i="19"/>
  <c r="AY23" i="19"/>
  <c r="AZ23" i="19"/>
  <c r="BA23" i="19"/>
  <c r="BC23" i="19"/>
  <c r="BD23" i="19"/>
  <c r="BE23" i="19"/>
  <c r="BF23" i="19"/>
  <c r="BH23" i="19"/>
  <c r="BI23" i="19"/>
  <c r="BJ23" i="19"/>
  <c r="BK23" i="19"/>
  <c r="BL23" i="19"/>
  <c r="BM23" i="19"/>
  <c r="BN23" i="19"/>
  <c r="BO23" i="19"/>
  <c r="BP23" i="19"/>
  <c r="BQ23" i="19"/>
  <c r="BU23" i="19"/>
  <c r="BV23" i="19"/>
  <c r="BW23" i="19"/>
  <c r="BX23" i="19"/>
  <c r="BY23" i="19"/>
  <c r="BZ23" i="19"/>
  <c r="CB23" i="19"/>
  <c r="CC23" i="19"/>
  <c r="CD23" i="19"/>
  <c r="CE23" i="19"/>
  <c r="CF23" i="19"/>
  <c r="CG23" i="19"/>
  <c r="CH23" i="19"/>
  <c r="CI23" i="19"/>
  <c r="CJ23" i="19"/>
  <c r="CK23" i="19"/>
  <c r="CM23" i="19"/>
  <c r="CN23" i="19"/>
  <c r="CO23" i="19"/>
  <c r="CP23" i="19"/>
  <c r="CR23" i="19"/>
  <c r="CS23" i="19"/>
  <c r="CT23" i="19"/>
  <c r="CU23" i="19"/>
  <c r="CV23" i="19"/>
  <c r="DC23" i="19"/>
  <c r="DD23" i="19"/>
  <c r="DE23" i="19"/>
  <c r="DF23" i="19"/>
  <c r="DG23" i="19"/>
  <c r="DH23" i="19"/>
  <c r="DI23" i="19"/>
  <c r="DJ23" i="19"/>
  <c r="DK23" i="19"/>
  <c r="DL23" i="19"/>
  <c r="DM23" i="19"/>
  <c r="DN23" i="19"/>
  <c r="DO23" i="19"/>
  <c r="DP23" i="19"/>
  <c r="DR23" i="19"/>
  <c r="DS23" i="19"/>
  <c r="DT23" i="19"/>
  <c r="DU23" i="19"/>
  <c r="DV23" i="19"/>
  <c r="DW23" i="19"/>
  <c r="DX23" i="19"/>
  <c r="DY23" i="19"/>
  <c r="DZ23" i="19"/>
  <c r="EA23" i="19"/>
  <c r="EC23" i="19"/>
  <c r="ED23" i="19"/>
  <c r="EE23" i="19"/>
  <c r="EF23" i="19"/>
  <c r="EH23" i="19"/>
  <c r="EI23" i="19"/>
  <c r="EK23" i="19"/>
  <c r="EL23" i="19"/>
  <c r="EM23" i="19"/>
  <c r="EO23" i="19"/>
  <c r="EP23" i="19"/>
  <c r="EQ23" i="19"/>
  <c r="ES23" i="19"/>
  <c r="ET23" i="19"/>
  <c r="EU23" i="19"/>
  <c r="EW23" i="19"/>
  <c r="EX23" i="19"/>
  <c r="EZ23" i="19"/>
  <c r="FA23" i="19"/>
  <c r="FB23" i="19"/>
  <c r="FC23" i="19"/>
  <c r="FD23" i="19"/>
  <c r="FE23" i="19"/>
  <c r="FF23" i="19"/>
  <c r="FG23" i="19"/>
  <c r="FH23" i="19"/>
  <c r="FI23" i="19"/>
  <c r="FK23" i="19"/>
  <c r="J24" i="19"/>
  <c r="K24" i="19"/>
  <c r="L24" i="19"/>
  <c r="M24" i="19"/>
  <c r="N24" i="19"/>
  <c r="O24" i="19"/>
  <c r="P24" i="19"/>
  <c r="Q24" i="19"/>
  <c r="R24" i="19"/>
  <c r="S24" i="19"/>
  <c r="T24" i="19"/>
  <c r="X24" i="19"/>
  <c r="Z24" i="19"/>
  <c r="AA24" i="19"/>
  <c r="AB24" i="19"/>
  <c r="AC24" i="19"/>
  <c r="AD24" i="19"/>
  <c r="AE24" i="19"/>
  <c r="AF24" i="19"/>
  <c r="AG24" i="19"/>
  <c r="AH24" i="19"/>
  <c r="AI24" i="19"/>
  <c r="AJ24" i="19"/>
  <c r="AR24" i="19"/>
  <c r="AS24" i="19"/>
  <c r="AT24" i="19"/>
  <c r="AU24" i="19"/>
  <c r="AV24" i="19"/>
  <c r="AW24" i="19"/>
  <c r="AX24" i="19"/>
  <c r="AY24" i="19"/>
  <c r="AZ24" i="19"/>
  <c r="BA24" i="19"/>
  <c r="BB24" i="19"/>
  <c r="BC24" i="19"/>
  <c r="BD24" i="19"/>
  <c r="BE24" i="19"/>
  <c r="BF24" i="19"/>
  <c r="BH24" i="19"/>
  <c r="BI24" i="19"/>
  <c r="BJ24" i="19"/>
  <c r="BK24" i="19"/>
  <c r="BL24" i="19"/>
  <c r="BM24" i="19"/>
  <c r="BN24" i="19"/>
  <c r="BO24" i="19"/>
  <c r="BP24" i="19"/>
  <c r="BQ24" i="19"/>
  <c r="BU24" i="19"/>
  <c r="BV24" i="19"/>
  <c r="BW24" i="19"/>
  <c r="BX24" i="19"/>
  <c r="BY24" i="19"/>
  <c r="BZ24" i="19"/>
  <c r="CA24" i="19"/>
  <c r="CB24" i="19"/>
  <c r="CC24" i="19"/>
  <c r="CD24" i="19"/>
  <c r="CE24" i="19"/>
  <c r="CF24" i="19"/>
  <c r="CG24" i="19"/>
  <c r="CH24" i="19"/>
  <c r="CJ24" i="19"/>
  <c r="CK24" i="19"/>
  <c r="CM24" i="19"/>
  <c r="CN24" i="19"/>
  <c r="CO24" i="19"/>
  <c r="CP24" i="19"/>
  <c r="CQ24" i="19"/>
  <c r="CR24" i="19"/>
  <c r="CS24" i="19"/>
  <c r="CT24" i="19"/>
  <c r="CU24" i="19"/>
  <c r="CV24" i="19"/>
  <c r="DC24" i="19"/>
  <c r="DD24" i="19"/>
  <c r="DE24" i="19"/>
  <c r="DF24" i="19"/>
  <c r="DG24" i="19"/>
  <c r="DH24" i="19"/>
  <c r="DI24" i="19"/>
  <c r="DJ24" i="19"/>
  <c r="DK24" i="19"/>
  <c r="DL24" i="19"/>
  <c r="DM24" i="19"/>
  <c r="DN24" i="19"/>
  <c r="DO24" i="19"/>
  <c r="DP24" i="19"/>
  <c r="DR24" i="19"/>
  <c r="DS24" i="19"/>
  <c r="DT24" i="19"/>
  <c r="DU24" i="19"/>
  <c r="DV24" i="19"/>
  <c r="DW24" i="19"/>
  <c r="DX24" i="19"/>
  <c r="DY24" i="19"/>
  <c r="DZ24" i="19"/>
  <c r="EA24" i="19"/>
  <c r="EC24" i="19"/>
  <c r="ED24" i="19"/>
  <c r="EE24" i="19"/>
  <c r="EF24" i="19"/>
  <c r="EH24" i="19"/>
  <c r="EI24" i="19"/>
  <c r="EK24" i="19"/>
  <c r="EL24" i="19"/>
  <c r="EM24" i="19"/>
  <c r="EO24" i="19"/>
  <c r="EP24" i="19"/>
  <c r="EQ24" i="19"/>
  <c r="ES24" i="19"/>
  <c r="ET24" i="19"/>
  <c r="EU24" i="19"/>
  <c r="EW24" i="19"/>
  <c r="EX24" i="19"/>
  <c r="EZ24" i="19"/>
  <c r="FA24" i="19"/>
  <c r="FB24" i="19"/>
  <c r="FC24" i="19"/>
  <c r="FD24" i="19"/>
  <c r="FE24" i="19"/>
  <c r="FF24" i="19"/>
  <c r="FG24" i="19"/>
  <c r="FH24" i="19"/>
  <c r="FI24" i="19"/>
  <c r="FJ24" i="19"/>
  <c r="FK24" i="19"/>
  <c r="F4" i="7"/>
  <c r="N4" i="7"/>
  <c r="P4" i="7"/>
  <c r="D5" i="7"/>
  <c r="F5" i="7"/>
  <c r="N5" i="7"/>
  <c r="P5" i="7"/>
  <c r="D6" i="7"/>
  <c r="F6" i="7"/>
  <c r="N6" i="7"/>
  <c r="P6" i="7"/>
  <c r="D7" i="7"/>
  <c r="F7" i="7"/>
  <c r="N7" i="7"/>
  <c r="P7" i="7"/>
  <c r="D8" i="7"/>
  <c r="F8" i="7"/>
  <c r="N8" i="7"/>
  <c r="P8" i="7"/>
  <c r="D9" i="7"/>
  <c r="F9" i="7"/>
  <c r="N9" i="7"/>
  <c r="P9" i="7"/>
  <c r="D10" i="7"/>
  <c r="F10" i="7"/>
  <c r="N10" i="7"/>
  <c r="P10" i="7"/>
  <c r="B31" i="19" l="1"/>
  <c r="BJ11" i="17"/>
  <c r="BJ9" i="17"/>
  <c r="U8" i="17"/>
  <c r="BJ5" i="17"/>
  <c r="BJ10" i="17"/>
  <c r="BJ8" i="17"/>
  <c r="BJ6" i="17"/>
  <c r="AP5" i="17"/>
  <c r="AP10" i="17"/>
  <c r="AP8" i="17"/>
  <c r="DQ23" i="19"/>
  <c r="B36" i="19"/>
  <c r="B33" i="19"/>
  <c r="B37" i="19"/>
  <c r="B34" i="19"/>
  <c r="DQ24" i="19"/>
  <c r="EG23" i="19"/>
  <c r="B35" i="19"/>
  <c r="B32" i="19"/>
  <c r="U5" i="17"/>
  <c r="U10" i="17"/>
  <c r="EG24" i="19"/>
  <c r="EG22" i="19"/>
  <c r="DQ22" i="19"/>
  <c r="EG21" i="19"/>
  <c r="DQ21" i="19"/>
  <c r="EG20" i="19"/>
  <c r="DQ20" i="19"/>
  <c r="EG19" i="19"/>
  <c r="DQ19" i="19"/>
  <c r="EG18" i="19"/>
  <c r="DQ18" i="19"/>
  <c r="CL20" i="19"/>
  <c r="AQ20" i="19"/>
  <c r="BG20" i="19"/>
  <c r="Y20" i="19"/>
  <c r="AQ24" i="19"/>
  <c r="FL23" i="19"/>
  <c r="DB23" i="19"/>
  <c r="CL23" i="19"/>
  <c r="BT23" i="19"/>
  <c r="BG23" i="19"/>
  <c r="Y23" i="19"/>
  <c r="I23" i="19"/>
  <c r="Y22" i="19"/>
  <c r="FL21" i="19"/>
  <c r="DB21" i="19"/>
  <c r="CL21" i="19"/>
  <c r="BT21" i="19"/>
  <c r="BG21" i="19"/>
  <c r="Y21" i="19"/>
  <c r="I21" i="19"/>
  <c r="BT20" i="19"/>
  <c r="FL19" i="19"/>
  <c r="DB19" i="19"/>
  <c r="CL19" i="19"/>
  <c r="BT19" i="19"/>
  <c r="BG19" i="19"/>
  <c r="Y19" i="19"/>
  <c r="AQ18" i="19"/>
  <c r="Y18" i="19"/>
  <c r="I18" i="19"/>
  <c r="FL24" i="19"/>
  <c r="DB24" i="19"/>
  <c r="CL24" i="19"/>
  <c r="BT24" i="19"/>
  <c r="BG24" i="19"/>
  <c r="Y24" i="19"/>
  <c r="I24" i="19"/>
  <c r="AQ23" i="19"/>
  <c r="FL22" i="19"/>
  <c r="DB22" i="19"/>
  <c r="CL22" i="19"/>
  <c r="BT22" i="19"/>
  <c r="BG22" i="19"/>
  <c r="AQ22" i="19"/>
  <c r="I22" i="19"/>
  <c r="AQ21" i="19"/>
  <c r="FL20" i="19"/>
  <c r="DB20" i="19"/>
  <c r="I20" i="19"/>
  <c r="AQ19" i="19"/>
  <c r="I19" i="19"/>
  <c r="FL18" i="19"/>
  <c r="DB18" i="19"/>
  <c r="CL18" i="19"/>
  <c r="BT18" i="19"/>
  <c r="BG18" i="19"/>
  <c r="B42" i="19"/>
  <c r="EY24" i="19"/>
  <c r="EY22" i="19"/>
  <c r="EY21" i="19"/>
  <c r="EY19" i="19"/>
  <c r="EY23" i="19"/>
  <c r="EY20" i="19"/>
  <c r="EY18" i="19"/>
  <c r="D33" i="19" l="1"/>
  <c r="D31" i="19"/>
  <c r="D35" i="19"/>
  <c r="D37" i="19"/>
  <c r="D32" i="19"/>
  <c r="D34" i="19"/>
  <c r="D36" i="19"/>
  <c r="C42" i="19"/>
  <c r="E39" i="19" l="1"/>
  <c r="C39" i="19" s="1"/>
  <c r="D42" i="19"/>
  <c r="E33" i="19"/>
  <c r="C33" i="19" s="1"/>
  <c r="C5" i="8" s="1"/>
  <c r="E38" i="19"/>
  <c r="C38" i="19" s="1"/>
  <c r="E31" i="19"/>
  <c r="C31" i="19" s="1"/>
  <c r="C3" i="8" s="1"/>
  <c r="E32" i="19"/>
  <c r="C32" i="19" s="1"/>
  <c r="C4" i="8" s="1"/>
  <c r="E34" i="19"/>
  <c r="C34" i="19" s="1"/>
  <c r="C6" i="8" s="1"/>
  <c r="E36" i="19"/>
  <c r="C36" i="19" s="1"/>
  <c r="C8" i="8" s="1"/>
  <c r="E37" i="19"/>
  <c r="C37" i="19" s="1"/>
  <c r="C9" i="8" s="1"/>
  <c r="E35" i="19"/>
  <c r="C35" i="19" s="1"/>
  <c r="C7" i="8" s="1"/>
  <c r="C11" i="8" l="1"/>
  <c r="F11" i="8" s="1"/>
  <c r="C10" i="8"/>
  <c r="F10" i="8" s="1"/>
  <c r="F9" i="8"/>
  <c r="F8" i="8"/>
  <c r="F7" i="8"/>
  <c r="F6" i="8"/>
  <c r="F5" i="8"/>
  <c r="F4" i="8"/>
  <c r="F3" i="8"/>
  <c r="B11" i="8" l="1"/>
  <c r="B7" i="8"/>
  <c r="B3" i="8"/>
  <c r="B10" i="8"/>
  <c r="B6" i="8"/>
  <c r="B9" i="8"/>
  <c r="B5" i="8"/>
  <c r="B8" i="8"/>
  <c r="B4" i="8"/>
</calcChain>
</file>

<file path=xl/comments1.xml><?xml version="1.0" encoding="utf-8"?>
<comments xmlns="http://schemas.openxmlformats.org/spreadsheetml/2006/main">
  <authors>
    <author>Zuzka</author>
  </authors>
  <commentList>
    <comment ref="M3" authorId="0">
      <text>
        <r>
          <rPr>
            <b/>
            <sz val="9"/>
            <color indexed="81"/>
            <rFont val="Tahoma"/>
            <charset val="1"/>
          </rPr>
          <t xml:space="preserve">MOPŽ Karviná 12. 5. </t>
        </r>
        <r>
          <rPr>
            <sz val="9"/>
            <color indexed="81"/>
            <rFont val="Tahoma"/>
            <charset val="1"/>
          </rPr>
          <t xml:space="preserve">
</t>
        </r>
      </text>
    </comment>
    <comment ref="N3" authorId="0">
      <text>
        <r>
          <rPr>
            <b/>
            <sz val="9"/>
            <color indexed="81"/>
            <rFont val="Tahoma"/>
            <charset val="1"/>
          </rPr>
          <t xml:space="preserve">MOPŽ - 12. 5. </t>
        </r>
      </text>
    </comment>
    <comment ref="M6" authorId="0">
      <text>
        <r>
          <rPr>
            <b/>
            <sz val="9"/>
            <color indexed="81"/>
            <rFont val="Tahoma"/>
            <charset val="1"/>
          </rPr>
          <t>MOPŽ Karviná - 12. 5.</t>
        </r>
      </text>
    </comment>
    <comment ref="C7" authorId="0">
      <text>
        <r>
          <rPr>
            <b/>
            <sz val="9"/>
            <color indexed="81"/>
            <rFont val="Tahoma"/>
            <family val="2"/>
            <charset val="238"/>
          </rPr>
          <t xml:space="preserve">MOPŽ Karviná - 12. 5. </t>
        </r>
        <r>
          <rPr>
            <sz val="9"/>
            <color indexed="81"/>
            <rFont val="Tahoma"/>
            <family val="2"/>
            <charset val="238"/>
          </rPr>
          <t xml:space="preserve">
</t>
        </r>
      </text>
    </comment>
    <comment ref="R7" authorId="0">
      <text>
        <r>
          <rPr>
            <b/>
            <sz val="9"/>
            <color indexed="81"/>
            <rFont val="Tahoma"/>
            <charset val="1"/>
          </rPr>
          <t>MOPŽ Karviná - 12.5.</t>
        </r>
        <r>
          <rPr>
            <sz val="9"/>
            <color indexed="81"/>
            <rFont val="Tahoma"/>
            <charset val="1"/>
          </rPr>
          <t xml:space="preserve">
</t>
        </r>
      </text>
    </comment>
    <comment ref="N8" authorId="0">
      <text>
        <r>
          <rPr>
            <b/>
            <sz val="9"/>
            <color indexed="81"/>
            <rFont val="Tahoma"/>
            <family val="2"/>
            <charset val="238"/>
          </rPr>
          <t xml:space="preserve">MOPŽ Karviná - 12.5. </t>
        </r>
        <r>
          <rPr>
            <sz val="9"/>
            <color indexed="81"/>
            <rFont val="Tahoma"/>
            <family val="2"/>
            <charset val="238"/>
          </rPr>
          <t xml:space="preserve">
</t>
        </r>
      </text>
    </comment>
    <comment ref="G9" authorId="0">
      <text>
        <r>
          <rPr>
            <b/>
            <sz val="9"/>
            <color indexed="81"/>
            <rFont val="Tahoma"/>
            <family val="2"/>
            <charset val="238"/>
          </rPr>
          <t>MOPŽ Karviná - 12.5.</t>
        </r>
      </text>
    </comment>
    <comment ref="P9" authorId="0">
      <text>
        <r>
          <rPr>
            <b/>
            <sz val="9"/>
            <color indexed="81"/>
            <rFont val="Tahoma"/>
            <family val="2"/>
            <charset val="238"/>
          </rPr>
          <t>MOPŽ Karviná - 12.5.</t>
        </r>
        <r>
          <rPr>
            <sz val="9"/>
            <color indexed="81"/>
            <rFont val="Tahoma"/>
            <family val="2"/>
            <charset val="238"/>
          </rPr>
          <t xml:space="preserve">
</t>
        </r>
      </text>
    </comment>
  </commentList>
</comments>
</file>

<file path=xl/sharedStrings.xml><?xml version="1.0" encoding="utf-8"?>
<sst xmlns="http://schemas.openxmlformats.org/spreadsheetml/2006/main" count="1413" uniqueCount="366">
  <si>
    <t>po</t>
  </si>
  <si>
    <t>st</t>
  </si>
  <si>
    <t>čt</t>
  </si>
  <si>
    <t>pá</t>
  </si>
  <si>
    <t>Září</t>
  </si>
  <si>
    <t>Říjen</t>
  </si>
  <si>
    <t>Listopad</t>
  </si>
  <si>
    <t>Prosinec</t>
  </si>
  <si>
    <t>Celkem</t>
  </si>
  <si>
    <t>Uplavané metry</t>
  </si>
  <si>
    <t>Trénink</t>
  </si>
  <si>
    <t>Závody</t>
  </si>
  <si>
    <t>50 VZ</t>
  </si>
  <si>
    <t>100 VZ</t>
  </si>
  <si>
    <t>400 VZ</t>
  </si>
  <si>
    <t>200 VZ</t>
  </si>
  <si>
    <t>50 M</t>
  </si>
  <si>
    <t>100 M</t>
  </si>
  <si>
    <t>200 M</t>
  </si>
  <si>
    <t>50 Z</t>
  </si>
  <si>
    <t>100 Z</t>
  </si>
  <si>
    <t>200 Z</t>
  </si>
  <si>
    <t>50 P</t>
  </si>
  <si>
    <t>100 P</t>
  </si>
  <si>
    <t>200 P</t>
  </si>
  <si>
    <t xml:space="preserve">Čas </t>
  </si>
  <si>
    <t>Pořadí</t>
  </si>
  <si>
    <t>Body za pořadí</t>
  </si>
  <si>
    <t>Body celkem</t>
  </si>
  <si>
    <t>Závody PKB</t>
  </si>
  <si>
    <t>Jméno</t>
  </si>
  <si>
    <t>Čas</t>
  </si>
  <si>
    <t>Disciplína</t>
  </si>
  <si>
    <t>Bonusové body</t>
  </si>
  <si>
    <t>1. start</t>
  </si>
  <si>
    <t>2. start</t>
  </si>
  <si>
    <t>3. start</t>
  </si>
  <si>
    <t>Výkon v %</t>
  </si>
  <si>
    <t>Body za výkon</t>
  </si>
  <si>
    <t>Body za účast</t>
  </si>
  <si>
    <t>Uplavané m</t>
  </si>
  <si>
    <t>Celková skladba</t>
  </si>
  <si>
    <t>Počet jednotek</t>
  </si>
  <si>
    <t>Body za m</t>
  </si>
  <si>
    <t>Celý trénink</t>
  </si>
  <si>
    <t>Statistika tréninků</t>
  </si>
  <si>
    <t>Účast na trénincích</t>
  </si>
  <si>
    <t>Odplavané kilometry</t>
  </si>
  <si>
    <t>TRÉNINK</t>
  </si>
  <si>
    <t>ZÁVODY PKB</t>
  </si>
  <si>
    <t>Umístění v závodě</t>
  </si>
  <si>
    <t>Čas vůči osobnímu rekordu</t>
  </si>
  <si>
    <t>Kritéria hodnocení</t>
  </si>
  <si>
    <t>1. místo</t>
  </si>
  <si>
    <t>2. místo</t>
  </si>
  <si>
    <t>3. místo</t>
  </si>
  <si>
    <t>10 bodů</t>
  </si>
  <si>
    <t>7 bodů</t>
  </si>
  <si>
    <t>5 bodů</t>
  </si>
  <si>
    <t>2 body</t>
  </si>
  <si>
    <t>1 bod</t>
  </si>
  <si>
    <t>&gt;101,5%</t>
  </si>
  <si>
    <t>&lt;97%</t>
  </si>
  <si>
    <t>3 bodů</t>
  </si>
  <si>
    <t>2 bodů</t>
  </si>
  <si>
    <t>1 bodů</t>
  </si>
  <si>
    <t>0 bodů</t>
  </si>
  <si>
    <t>&lt;60%</t>
  </si>
  <si>
    <t>&gt;100%</t>
  </si>
  <si>
    <t>&gt;99%</t>
  </si>
  <si>
    <t>&gt;98%</t>
  </si>
  <si>
    <t>ZÁVODY</t>
  </si>
  <si>
    <t>&gt;=97%</t>
  </si>
  <si>
    <t>Z celkově plavaných m</t>
  </si>
  <si>
    <t>účast</t>
  </si>
  <si>
    <t>3 body</t>
  </si>
  <si>
    <t>100%-95%</t>
  </si>
  <si>
    <t xml:space="preserve">Hodnotícím kritériem je účast na jednotlivých trénincích, přičemž se zohledňují další parametry:
</t>
  </si>
  <si>
    <t>50 bodů</t>
  </si>
  <si>
    <t>45 bodů</t>
  </si>
  <si>
    <t>35 bodů</t>
  </si>
  <si>
    <t>30 bodů</t>
  </si>
  <si>
    <t>20 bodů</t>
  </si>
  <si>
    <t xml:space="preserve">Hodnotí se množství odplavaných kilometrů v porovnání s absolutním počtem plavaných kilometrů a následně se přidělují body viz tabulka:
</t>
  </si>
  <si>
    <t>&gt;=90%</t>
  </si>
  <si>
    <t>&gt;=85%</t>
  </si>
  <si>
    <t>&gt;=80%</t>
  </si>
  <si>
    <t>&gt;=70%</t>
  </si>
  <si>
    <t>&gt;=60%</t>
  </si>
  <si>
    <t xml:space="preserve">  0 bodů</t>
  </si>
  <si>
    <t>4.-5. místo</t>
  </si>
  <si>
    <t>6.-7. místo</t>
  </si>
  <si>
    <t>8.-… místo</t>
  </si>
  <si>
    <t>2.-3. místo</t>
  </si>
  <si>
    <t>4.-6. místo</t>
  </si>
  <si>
    <t>7.-8. místo</t>
  </si>
  <si>
    <t>9.-10. místo</t>
  </si>
  <si>
    <t>11.-… místo</t>
  </si>
  <si>
    <t>Koeficient pro Oblastní přebor</t>
  </si>
  <si>
    <t>*2</t>
  </si>
  <si>
    <t>Koeficient pro MČR</t>
  </si>
  <si>
    <t>Necelý trénink</t>
  </si>
  <si>
    <t>100 O</t>
  </si>
  <si>
    <t>200 O</t>
  </si>
  <si>
    <t>Plavec měsíce</t>
  </si>
  <si>
    <t>4 bodů</t>
  </si>
  <si>
    <t>*3</t>
  </si>
  <si>
    <t xml:space="preserve">Na rozdíl od hodnocení za umístění v závodě plavec nesoutěží se svými soupeři, ale jen sám se sebou, respektive  se svými na počátku sezóny nahlášenými osobními rekordy. Všichni tak mají stejnou možnost dosáhnout na body, bez ohledu na absolutní výkonnost. Výpočet = PB(osobní rekord)/čas v % </t>
  </si>
  <si>
    <t>1500 VZ</t>
  </si>
  <si>
    <t>800 VZ</t>
  </si>
  <si>
    <t>V každoměsíčním klubovém závodě budou moci závodníci nasbírat bonusové body za umístění v jednotlivých startech (2 až 3 starty/1 závod). Každé umístění má dopředu stanovený počet bodů, viz přiložená tabulka:</t>
  </si>
  <si>
    <t xml:space="preserve">Ve zmíněných třech nejúspěšnějších startech na závodech se budou závodníkům opět hodnotit jejich relativní výkony, obdobně jako v klubových závodech. Tzn. že se budou přidělovat body dle výše zmíněného výpočtu: 
PB / čas v % </t>
  </si>
  <si>
    <t>Leden</t>
  </si>
  <si>
    <t>Únor</t>
  </si>
  <si>
    <t>Březen</t>
  </si>
  <si>
    <t>Duben</t>
  </si>
  <si>
    <t>Květen</t>
  </si>
  <si>
    <t>Červen</t>
  </si>
  <si>
    <t>Docházka</t>
  </si>
  <si>
    <t>Metráž</t>
  </si>
  <si>
    <t>út</t>
  </si>
  <si>
    <t>Srpen</t>
  </si>
  <si>
    <t>Σ Metrů</t>
  </si>
  <si>
    <t>Σ Bodů</t>
  </si>
  <si>
    <t>Absence</t>
  </si>
  <si>
    <t>absence</t>
  </si>
  <si>
    <t>účast, ale neabsolvování celé jednotky (méně než 90%)</t>
  </si>
  <si>
    <t>Osobní rekordy - Personal Best - září 2016</t>
  </si>
  <si>
    <t xml:space="preserve">Celosezóní soutěž "O nejlepšího závodníka PKB" </t>
  </si>
  <si>
    <t>Czerná Andrea</t>
  </si>
  <si>
    <t>Drobík Richard</t>
  </si>
  <si>
    <t>Hanusek Jan</t>
  </si>
  <si>
    <t>Hübscher Samuel</t>
  </si>
  <si>
    <t xml:space="preserve"> Klosínská Adéla</t>
  </si>
  <si>
    <t xml:space="preserve"> Kohanová Anna</t>
  </si>
  <si>
    <t>Rutar Kamil</t>
  </si>
  <si>
    <t>Šelongová Nikol</t>
  </si>
  <si>
    <t>Trucla Petr</t>
  </si>
  <si>
    <t>400 O</t>
  </si>
  <si>
    <t>22. 8.</t>
  </si>
  <si>
    <t>23. 8.</t>
  </si>
  <si>
    <t>24. 8.</t>
  </si>
  <si>
    <t>25. 8.</t>
  </si>
  <si>
    <t>29. 8.</t>
  </si>
  <si>
    <t>30. 8.</t>
  </si>
  <si>
    <t>31. 8.</t>
  </si>
  <si>
    <t>6. 9.</t>
  </si>
  <si>
    <t>9. 9.</t>
  </si>
  <si>
    <t>12. 9.</t>
  </si>
  <si>
    <t>13. 9.</t>
  </si>
  <si>
    <t xml:space="preserve">14. 9. </t>
  </si>
  <si>
    <t xml:space="preserve">15. 9. </t>
  </si>
  <si>
    <t xml:space="preserve">16. 9. </t>
  </si>
  <si>
    <t>19. 9.</t>
  </si>
  <si>
    <t>20. 9.</t>
  </si>
  <si>
    <t>22. 9.</t>
  </si>
  <si>
    <t xml:space="preserve">23. 9. </t>
  </si>
  <si>
    <t>26. 9.</t>
  </si>
  <si>
    <t>27. 9.</t>
  </si>
  <si>
    <t>29. 9.</t>
  </si>
  <si>
    <t xml:space="preserve">30. 9. </t>
  </si>
  <si>
    <t>Z3</t>
  </si>
  <si>
    <t xml:space="preserve">50 Z </t>
  </si>
  <si>
    <t xml:space="preserve">50 P </t>
  </si>
  <si>
    <t>50P</t>
  </si>
  <si>
    <t>VC Havířov  - 24. 9. 2016</t>
  </si>
  <si>
    <t>VC Havířov - 24. 9. 2016</t>
  </si>
  <si>
    <t>VC Prostějov - 22. 10. 2016</t>
  </si>
  <si>
    <t>100 OPZ</t>
  </si>
  <si>
    <t>3. 10.</t>
  </si>
  <si>
    <t>4. 10.</t>
  </si>
  <si>
    <t>6. 10.</t>
  </si>
  <si>
    <t xml:space="preserve">7. 10. </t>
  </si>
  <si>
    <t>10. 10.</t>
  </si>
  <si>
    <t>11. 10.</t>
  </si>
  <si>
    <t>13. 10.</t>
  </si>
  <si>
    <t xml:space="preserve">14. 10. </t>
  </si>
  <si>
    <t>17. 10.</t>
  </si>
  <si>
    <t>18. 10.</t>
  </si>
  <si>
    <t xml:space="preserve">20. 10. </t>
  </si>
  <si>
    <t xml:space="preserve">21. 10. </t>
  </si>
  <si>
    <t>24. 10.</t>
  </si>
  <si>
    <t>25. 10.</t>
  </si>
  <si>
    <t>28. 10.</t>
  </si>
  <si>
    <t xml:space="preserve">31. 10. </t>
  </si>
  <si>
    <t xml:space="preserve">13. 10. </t>
  </si>
  <si>
    <t>20. 10.</t>
  </si>
  <si>
    <t>1. 11.</t>
  </si>
  <si>
    <t>3. 11.</t>
  </si>
  <si>
    <t>7. 11.</t>
  </si>
  <si>
    <t>8. 11.</t>
  </si>
  <si>
    <t>10. 11.</t>
  </si>
  <si>
    <t>11. 11.</t>
  </si>
  <si>
    <t>14. 11.</t>
  </si>
  <si>
    <t>15. 11.</t>
  </si>
  <si>
    <t>18. 11.</t>
  </si>
  <si>
    <t>21. 11.</t>
  </si>
  <si>
    <t>22. 11.</t>
  </si>
  <si>
    <t>24. 11.</t>
  </si>
  <si>
    <t>25. 11.</t>
  </si>
  <si>
    <t xml:space="preserve">28. 11. </t>
  </si>
  <si>
    <t xml:space="preserve">29. 11. </t>
  </si>
  <si>
    <t xml:space="preserve">25. 10. </t>
  </si>
  <si>
    <t xml:space="preserve">27. 10. </t>
  </si>
  <si>
    <t xml:space="preserve">28. 10. </t>
  </si>
  <si>
    <t xml:space="preserve">1. 11. </t>
  </si>
  <si>
    <t xml:space="preserve">8. 11. </t>
  </si>
  <si>
    <t xml:space="preserve">10. 11. </t>
  </si>
  <si>
    <t>21. 10.</t>
  </si>
  <si>
    <t>31. 10.</t>
  </si>
  <si>
    <t xml:space="preserve">11. 11. </t>
  </si>
  <si>
    <t xml:space="preserve">10. 10. </t>
  </si>
  <si>
    <t xml:space="preserve">17. 10. </t>
  </si>
  <si>
    <t>5.9.</t>
  </si>
  <si>
    <t>7.9.</t>
  </si>
  <si>
    <t>Body</t>
  </si>
  <si>
    <t>SUCHÁ PŘÍPRAVA</t>
  </si>
  <si>
    <t>MOPŽ Karviná 4. - 5. 11. 2016</t>
  </si>
  <si>
    <t>200 OPZ</t>
  </si>
  <si>
    <t>Prostějov - 22. 10. 2016</t>
  </si>
  <si>
    <t>MOPŽ - 4. - 5. 11. 2016</t>
  </si>
  <si>
    <t>Klosínská Adéla</t>
  </si>
  <si>
    <t>Kohanová Anna</t>
  </si>
  <si>
    <t>Sezóna 2015/2016</t>
  </si>
  <si>
    <r>
      <rPr>
        <b/>
        <sz val="10"/>
        <color theme="0"/>
        <rFont val="Calibri"/>
        <family val="2"/>
      </rPr>
      <t>Ø m</t>
    </r>
    <r>
      <rPr>
        <b/>
        <sz val="10"/>
        <color theme="0"/>
        <rFont val="Arial CE"/>
        <charset val="238"/>
      </rPr>
      <t xml:space="preserve"> na jednotku</t>
    </r>
  </si>
  <si>
    <t>Oblastní přebor Opava - 26. 11. 2016</t>
  </si>
  <si>
    <t>100 0PZ</t>
  </si>
  <si>
    <t xml:space="preserve">15. 11. </t>
  </si>
  <si>
    <t>29. 11.</t>
  </si>
  <si>
    <t>1. 12.</t>
  </si>
  <si>
    <t>V každém závodě se budou závodníkovi hodnotit tři nejúspěšnější starty.  Speciálními body jsou pak hodnoceny výkony plavců v oblastních přeborech a ve finálovém závodě Mistrovství České republiky, resp. Poháru České republiky. Zde  bude umístění násobeno dle příslušného koeficientu.</t>
  </si>
  <si>
    <t>Oblastní přebor Opava 28. 11. 2016</t>
  </si>
  <si>
    <t xml:space="preserve">6. 12. </t>
  </si>
  <si>
    <t>8. 12.</t>
  </si>
  <si>
    <t>Pohár ČR 11letí 10. 12. 2016</t>
  </si>
  <si>
    <t>Pohár ČR 11letí</t>
  </si>
  <si>
    <t>Silvestrovská cena Vsetína 28-29.12.</t>
  </si>
  <si>
    <t xml:space="preserve">Silvestrovská cena Vsetína  28.-29. 12. </t>
  </si>
  <si>
    <t xml:space="preserve">13. 12. </t>
  </si>
  <si>
    <t xml:space="preserve">15. 12. </t>
  </si>
  <si>
    <t>20.12.</t>
  </si>
  <si>
    <t xml:space="preserve">3. 1. </t>
  </si>
  <si>
    <t>2. 12.</t>
  </si>
  <si>
    <t>5. 12.</t>
  </si>
  <si>
    <t>9. 12.</t>
  </si>
  <si>
    <t>12. 12.</t>
  </si>
  <si>
    <t xml:space="preserve">16. 12. </t>
  </si>
  <si>
    <t xml:space="preserve">19. 12. </t>
  </si>
  <si>
    <t>3. 1.</t>
  </si>
  <si>
    <t xml:space="preserve">5. 1. </t>
  </si>
  <si>
    <t xml:space="preserve">6. 1. </t>
  </si>
  <si>
    <t>5. 1.</t>
  </si>
  <si>
    <t xml:space="preserve">neoficiální výkon - Klubové závody </t>
  </si>
  <si>
    <t>9. 1.</t>
  </si>
  <si>
    <t>10. 1.</t>
  </si>
  <si>
    <t>12. 1.</t>
  </si>
  <si>
    <t>13. 1.</t>
  </si>
  <si>
    <t>16. 1.</t>
  </si>
  <si>
    <t>17. 1.</t>
  </si>
  <si>
    <t xml:space="preserve">19. 1. </t>
  </si>
  <si>
    <t xml:space="preserve">20. 1. </t>
  </si>
  <si>
    <t xml:space="preserve">23. 1. </t>
  </si>
  <si>
    <t xml:space="preserve">24. 1. </t>
  </si>
  <si>
    <t>26. 1.</t>
  </si>
  <si>
    <t>27. 1.</t>
  </si>
  <si>
    <t xml:space="preserve">30. 1. </t>
  </si>
  <si>
    <t xml:space="preserve">31. 1. </t>
  </si>
  <si>
    <t>2. 2.</t>
  </si>
  <si>
    <t>6. 2.</t>
  </si>
  <si>
    <t>7. 2.</t>
  </si>
  <si>
    <t>9. 2.</t>
  </si>
  <si>
    <t>10. 2.</t>
  </si>
  <si>
    <t>13. 2.</t>
  </si>
  <si>
    <t>14. 2.</t>
  </si>
  <si>
    <t>16. 2.</t>
  </si>
  <si>
    <t>17. 2.</t>
  </si>
  <si>
    <t>20. 2.</t>
  </si>
  <si>
    <t>21. 2.</t>
  </si>
  <si>
    <t>23. 2.</t>
  </si>
  <si>
    <t>24. 2.</t>
  </si>
  <si>
    <t>27. 2.</t>
  </si>
  <si>
    <t>28. -29. 1. - Brno / 4. - 5. 2. Opava</t>
  </si>
  <si>
    <t>10 VZ</t>
  </si>
  <si>
    <t>Brněnský tučňáček - 28. - 29. 1. 2017 / Opava - 4. - 5. 2. 2017</t>
  </si>
  <si>
    <t xml:space="preserve">50 VZ </t>
  </si>
  <si>
    <t>100 PZ</t>
  </si>
  <si>
    <t>4. 3. 2017 KMT</t>
  </si>
  <si>
    <t>2. 3.</t>
  </si>
  <si>
    <t xml:space="preserve">3. 3. </t>
  </si>
  <si>
    <t xml:space="preserve">6. 3. </t>
  </si>
  <si>
    <t xml:space="preserve">7. 3. </t>
  </si>
  <si>
    <t>9. 3.</t>
  </si>
  <si>
    <t xml:space="preserve">10. 3. </t>
  </si>
  <si>
    <t>Karvinský motýlkářský trojboj - 4. 3. 2017</t>
  </si>
  <si>
    <t>20. 3.</t>
  </si>
  <si>
    <t>21. 3.</t>
  </si>
  <si>
    <t>22. 3.</t>
  </si>
  <si>
    <t xml:space="preserve">24. 3. </t>
  </si>
  <si>
    <t>25. - 26. 3. 2017  Bruntál</t>
  </si>
  <si>
    <t>50/100 M</t>
  </si>
  <si>
    <t>50/100 Z</t>
  </si>
  <si>
    <t>50/100 P</t>
  </si>
  <si>
    <t>50/100 VZ</t>
  </si>
  <si>
    <t xml:space="preserve">GP Bruntál  - 25. - 26. 3. 2017 </t>
  </si>
  <si>
    <t>27. 3.</t>
  </si>
  <si>
    <t xml:space="preserve">28. 3. </t>
  </si>
  <si>
    <t>28. 3.</t>
  </si>
  <si>
    <t xml:space="preserve">27. 3. </t>
  </si>
  <si>
    <t xml:space="preserve">30. 3. </t>
  </si>
  <si>
    <t xml:space="preserve">31. 3. </t>
  </si>
  <si>
    <t xml:space="preserve">8. 4. 2017 VC Kopřivnice </t>
  </si>
  <si>
    <t>DISK</t>
  </si>
  <si>
    <t>VC KOPŘIVNICE - 8. 4. 2017</t>
  </si>
  <si>
    <t>Osobní rekordy - Personal Best - leden 2016</t>
  </si>
  <si>
    <t>Kohanová Anička</t>
  </si>
  <si>
    <t xml:space="preserve">Osobní rekordy - Personal Best - březen </t>
  </si>
  <si>
    <t>3. 4.</t>
  </si>
  <si>
    <t>4. 4.</t>
  </si>
  <si>
    <t>6. 4.</t>
  </si>
  <si>
    <t>7. 4.</t>
  </si>
  <si>
    <t>10. 4.</t>
  </si>
  <si>
    <t>11. 4.</t>
  </si>
  <si>
    <t>13. 4.</t>
  </si>
  <si>
    <t>14. 4.</t>
  </si>
  <si>
    <t>18. 4.</t>
  </si>
  <si>
    <t xml:space="preserve">20. 4. </t>
  </si>
  <si>
    <t xml:space="preserve">21. 4. </t>
  </si>
  <si>
    <t xml:space="preserve">24. 4. </t>
  </si>
  <si>
    <t>25. 4.</t>
  </si>
  <si>
    <t>27. 4.</t>
  </si>
  <si>
    <t xml:space="preserve">28. 4. </t>
  </si>
  <si>
    <t xml:space="preserve">po </t>
  </si>
  <si>
    <t>1. 5.</t>
  </si>
  <si>
    <t>2. 5.</t>
  </si>
  <si>
    <t>4. 5.</t>
  </si>
  <si>
    <t>5. 5.</t>
  </si>
  <si>
    <t>8. 5.</t>
  </si>
  <si>
    <t>9. 5.</t>
  </si>
  <si>
    <t>11. 5.</t>
  </si>
  <si>
    <t>15. 5.</t>
  </si>
  <si>
    <t>16. 5.</t>
  </si>
  <si>
    <t xml:space="preserve">18. 5. </t>
  </si>
  <si>
    <t>19. 5.</t>
  </si>
  <si>
    <t>22. 5.</t>
  </si>
  <si>
    <t>23. 5.</t>
  </si>
  <si>
    <t>25. 5.</t>
  </si>
  <si>
    <t xml:space="preserve">26. 5. </t>
  </si>
  <si>
    <t>29. 5.</t>
  </si>
  <si>
    <t>30. 5.</t>
  </si>
  <si>
    <t>1. 6.</t>
  </si>
  <si>
    <t>2. 6.</t>
  </si>
  <si>
    <t xml:space="preserve">5. 6. </t>
  </si>
  <si>
    <t>6. 6.</t>
  </si>
  <si>
    <t xml:space="preserve">7. 6. </t>
  </si>
  <si>
    <t>8. 6.</t>
  </si>
  <si>
    <t>9. 6.</t>
  </si>
  <si>
    <t>12. 6.</t>
  </si>
  <si>
    <t>13. 6.</t>
  </si>
  <si>
    <t>15. 6.</t>
  </si>
  <si>
    <t xml:space="preserve">17. 6. </t>
  </si>
  <si>
    <t>12. - 13. 5. 2017 MOPŽaD Karviná</t>
  </si>
  <si>
    <t xml:space="preserve">400 VZ </t>
  </si>
  <si>
    <t>200 PZ</t>
  </si>
  <si>
    <t>MOPŽaD KARVINÁ - 12. - 13. 5. 2017</t>
  </si>
  <si>
    <t>Krajský přebor starší/mladší žáci - Karviná/Havířov - 3. 6. / 26. - 27. 5. 2017</t>
  </si>
  <si>
    <t>Krajský přebor staršího/mladšího žactva Karviná/Havířov - 3. 6. / 26. - 27. 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</si>
</sst>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_-* #,##0\ _K_č_-;\-* #,##0\ _K_č_-;_-* &quot;-&quot;??\ _K_č_-;_-@_-"/>
    <numFmt numFmtId="165" formatCode="mm:ss.00"/>
    <numFmt numFmtId="166" formatCode="[$-405]General"/>
  </numFmts>
  <fonts count="6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CE"/>
      <charset val="238"/>
    </font>
    <font>
      <b/>
      <sz val="10"/>
      <name val="Arial CE"/>
      <family val="2"/>
      <charset val="238"/>
    </font>
    <font>
      <sz val="10"/>
      <name val="Arial CE"/>
      <charset val="238"/>
    </font>
    <font>
      <b/>
      <sz val="10"/>
      <name val="Arial CE"/>
      <charset val="238"/>
    </font>
    <font>
      <sz val="10"/>
      <name val="Calibri"/>
      <family val="2"/>
    </font>
    <font>
      <sz val="12"/>
      <name val="Arial CE"/>
      <charset val="238"/>
    </font>
    <font>
      <b/>
      <sz val="10"/>
      <color indexed="9"/>
      <name val="Arial CE"/>
      <family val="2"/>
      <charset val="238"/>
    </font>
    <font>
      <sz val="10"/>
      <color indexed="9"/>
      <name val="Arial CE"/>
      <charset val="238"/>
    </font>
    <font>
      <b/>
      <sz val="14"/>
      <color indexed="9"/>
      <name val="Arial CE"/>
      <charset val="238"/>
    </font>
    <font>
      <b/>
      <sz val="10"/>
      <color indexed="63"/>
      <name val="Arial"/>
      <family val="2"/>
    </font>
    <font>
      <b/>
      <sz val="14"/>
      <color indexed="9"/>
      <name val="Arial"/>
      <family val="2"/>
    </font>
    <font>
      <b/>
      <sz val="18"/>
      <color indexed="9"/>
      <name val="Cambria"/>
      <family val="2"/>
      <charset val="238"/>
    </font>
    <font>
      <b/>
      <sz val="14"/>
      <color indexed="9"/>
      <name val="Arial CE"/>
      <family val="2"/>
      <charset val="238"/>
    </font>
    <font>
      <b/>
      <sz val="14"/>
      <name val="Arial CE"/>
      <family val="2"/>
      <charset val="238"/>
    </font>
    <font>
      <sz val="12"/>
      <name val="Arial CE"/>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sz val="10"/>
      <name val="Calibri"/>
      <family val="2"/>
      <charset val="238"/>
      <scheme val="minor"/>
    </font>
    <font>
      <b/>
      <sz val="10"/>
      <color theme="0"/>
      <name val="Arial CE"/>
      <charset val="238"/>
    </font>
    <font>
      <b/>
      <sz val="10"/>
      <color theme="0"/>
      <name val="Calibri"/>
      <family val="2"/>
    </font>
    <font>
      <b/>
      <sz val="14"/>
      <color theme="0"/>
      <name val="Arial CE"/>
      <charset val="238"/>
    </font>
    <font>
      <b/>
      <sz val="16"/>
      <color theme="0"/>
      <name val="Arial CE"/>
      <charset val="238"/>
    </font>
    <font>
      <b/>
      <sz val="20"/>
      <color theme="0"/>
      <name val="Arial CE"/>
      <charset val="238"/>
    </font>
    <font>
      <b/>
      <sz val="36"/>
      <color theme="0"/>
      <name val="Arial CE"/>
      <charset val="238"/>
    </font>
    <font>
      <sz val="11"/>
      <color rgb="FF000000"/>
      <name val="Calibri"/>
      <family val="2"/>
      <charset val="238"/>
    </font>
    <font>
      <u/>
      <sz val="11"/>
      <color rgb="FF0000FF"/>
      <name val="Calibri"/>
      <family val="2"/>
      <charset val="238"/>
    </font>
    <font>
      <sz val="11"/>
      <color rgb="FF000000"/>
      <name val="Calibri"/>
      <family val="2"/>
      <charset val="238"/>
    </font>
    <font>
      <u/>
      <sz val="11"/>
      <color theme="10"/>
      <name val="Calibri"/>
      <family val="2"/>
      <charset val="238"/>
    </font>
    <font>
      <u/>
      <sz val="11"/>
      <color theme="10"/>
      <name val="Calibri"/>
      <family val="2"/>
      <charset val="238"/>
    </font>
    <font>
      <b/>
      <sz val="10"/>
      <color theme="1"/>
      <name val="Arial CE"/>
      <family val="2"/>
      <charset val="238"/>
    </font>
    <font>
      <sz val="10"/>
      <name val="Arial"/>
      <family val="2"/>
      <charset val="238"/>
    </font>
    <font>
      <sz val="10"/>
      <color indexed="8"/>
      <name val="Arial"/>
      <family val="2"/>
      <charset val="238"/>
    </font>
    <font>
      <b/>
      <sz val="12"/>
      <color indexed="9"/>
      <name val="Arial CE"/>
      <charset val="238"/>
    </font>
    <font>
      <sz val="11"/>
      <color rgb="FF000000"/>
      <name val="Calibri"/>
    </font>
    <font>
      <u/>
      <sz val="11"/>
      <color theme="10"/>
      <name val="Calibri"/>
    </font>
    <font>
      <b/>
      <sz val="10"/>
      <name val="Arial"/>
      <family val="2"/>
      <charset val="238"/>
    </font>
    <font>
      <sz val="9"/>
      <color indexed="81"/>
      <name val="Tahoma"/>
      <charset val="1"/>
    </font>
    <font>
      <b/>
      <sz val="9"/>
      <color indexed="81"/>
      <name val="Tahoma"/>
      <charset val="1"/>
    </font>
    <font>
      <sz val="9"/>
      <color indexed="81"/>
      <name val="Tahoma"/>
      <family val="2"/>
      <charset val="238"/>
    </font>
    <font>
      <b/>
      <sz val="9"/>
      <color indexed="81"/>
      <name val="Tahoma"/>
      <family val="2"/>
      <charset val="23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gradientFill degree="270">
        <stop position="0">
          <color theme="1"/>
        </stop>
        <stop position="1">
          <color theme="0" tint="-0.34900967436750391"/>
        </stop>
      </gradientFill>
    </fill>
    <fill>
      <gradientFill degree="90">
        <stop position="0">
          <color theme="3" tint="-0.49803155613879818"/>
        </stop>
        <stop position="1">
          <color theme="1" tint="0.25098422193060094"/>
        </stop>
      </gradientFill>
    </fill>
    <fill>
      <patternFill patternType="solid">
        <fgColor theme="0" tint="-4.9989318521683403E-2"/>
        <bgColor indexed="64"/>
      </patternFill>
    </fill>
    <fill>
      <gradientFill type="path" top="1" bottom="1">
        <stop position="0">
          <color theme="0"/>
        </stop>
        <stop position="1">
          <color theme="0" tint="-0.25098422193060094"/>
        </stop>
      </gradientFill>
    </fill>
    <fill>
      <patternFill patternType="solid">
        <fgColor theme="8" tint="0.79998168889431442"/>
        <bgColor indexed="64"/>
      </patternFill>
    </fill>
    <fill>
      <patternFill patternType="solid">
        <fgColor theme="4" tint="0.79998168889431442"/>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7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5" borderId="0" applyNumberFormat="0" applyBorder="0" applyAlignment="0" applyProtection="0"/>
    <xf numFmtId="0" fontId="36" fillId="0" borderId="2" applyNumberFormat="0" applyFill="0" applyAlignment="0" applyProtection="0"/>
    <xf numFmtId="43" fontId="7" fillId="0" borderId="0" applyFont="0" applyFill="0" applyBorder="0" applyAlignment="0" applyProtection="0"/>
    <xf numFmtId="0" fontId="27" fillId="3" borderId="0" applyNumberFormat="0" applyBorder="0" applyAlignment="0" applyProtection="0"/>
    <xf numFmtId="0" fontId="33" fillId="21" borderId="6" applyNumberFormat="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2" fillId="0" borderId="0" applyNumberFormat="0" applyFill="0" applyBorder="0" applyAlignment="0" applyProtection="0"/>
    <xf numFmtId="0" fontId="28" fillId="22" borderId="0" applyNumberFormat="0" applyBorder="0" applyAlignment="0" applyProtection="0"/>
    <xf numFmtId="0" fontId="9" fillId="0" borderId="0"/>
    <xf numFmtId="0" fontId="7" fillId="23" borderId="8" applyNumberFormat="0" applyFont="0" applyAlignment="0" applyProtection="0"/>
    <xf numFmtId="0" fontId="32" fillId="0" borderId="7" applyNumberFormat="0" applyFill="0" applyAlignment="0" applyProtection="0"/>
    <xf numFmtId="0" fontId="26" fillId="4" borderId="0" applyNumberFormat="0" applyBorder="0" applyAlignment="0" applyProtection="0"/>
    <xf numFmtId="0" fontId="34" fillId="0" borderId="0" applyNumberFormat="0" applyFill="0" applyBorder="0" applyAlignment="0" applyProtection="0"/>
    <xf numFmtId="0" fontId="22" fillId="0" borderId="0" applyNumberFormat="0" applyFill="0" applyBorder="0" applyAlignment="0" applyProtection="0"/>
    <xf numFmtId="0" fontId="29" fillId="7" borderId="1" applyNumberFormat="0" applyAlignment="0" applyProtection="0"/>
    <xf numFmtId="0" fontId="31" fillId="20" borderId="1" applyNumberFormat="0" applyAlignment="0" applyProtection="0"/>
    <xf numFmtId="0" fontId="30" fillId="20" borderId="9" applyNumberFormat="0" applyAlignment="0" applyProtection="0"/>
    <xf numFmtId="0" fontId="35" fillId="0" borderId="0" applyNumberFormat="0" applyFill="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9" borderId="0" applyNumberFormat="0" applyBorder="0" applyAlignment="0" applyProtection="0"/>
    <xf numFmtId="0" fontId="7" fillId="0" borderId="0"/>
    <xf numFmtId="0" fontId="5" fillId="0" borderId="0"/>
    <xf numFmtId="0" fontId="4" fillId="0" borderId="0"/>
    <xf numFmtId="0" fontId="3" fillId="0" borderId="0"/>
    <xf numFmtId="166" fontId="45" fillId="0" borderId="0"/>
    <xf numFmtId="166" fontId="46" fillId="0" borderId="0"/>
    <xf numFmtId="0" fontId="47" fillId="0" borderId="0"/>
    <xf numFmtId="0" fontId="3" fillId="0" borderId="0"/>
    <xf numFmtId="0" fontId="48" fillId="0" borderId="0" applyNumberFormat="0" applyFill="0" applyBorder="0" applyAlignment="0" applyProtection="0">
      <alignment vertical="top"/>
      <protection locked="0"/>
    </xf>
    <xf numFmtId="0" fontId="3" fillId="0" borderId="0"/>
    <xf numFmtId="0" fontId="7" fillId="0" borderId="0"/>
    <xf numFmtId="0" fontId="45" fillId="0" borderId="0"/>
    <xf numFmtId="0" fontId="3" fillId="0" borderId="0"/>
    <xf numFmtId="0" fontId="45" fillId="0" borderId="0"/>
    <xf numFmtId="0" fontId="48" fillId="0" borderId="0" applyNumberFormat="0" applyFill="0" applyBorder="0" applyAlignment="0" applyProtection="0"/>
    <xf numFmtId="0" fontId="3" fillId="0" borderId="0"/>
    <xf numFmtId="0" fontId="45" fillId="0" borderId="0"/>
    <xf numFmtId="0" fontId="48" fillId="0" borderId="0" applyNumberFormat="0" applyFill="0" applyBorder="0" applyAlignment="0" applyProtection="0"/>
    <xf numFmtId="0" fontId="49" fillId="0" borderId="0" applyNumberFormat="0" applyFill="0" applyBorder="0" applyAlignment="0" applyProtection="0"/>
    <xf numFmtId="0" fontId="2" fillId="0" borderId="0"/>
    <xf numFmtId="0" fontId="54" fillId="0" borderId="0"/>
    <xf numFmtId="0" fontId="2" fillId="0" borderId="0"/>
    <xf numFmtId="0" fontId="2" fillId="0" borderId="0"/>
    <xf numFmtId="0" fontId="2" fillId="0" borderId="0"/>
    <xf numFmtId="0" fontId="2" fillId="0" borderId="0"/>
    <xf numFmtId="0" fontId="55" fillId="0" borderId="0" applyNumberFormat="0" applyFill="0" applyBorder="0" applyAlignment="0" applyProtection="0"/>
    <xf numFmtId="0" fontId="1" fillId="0" borderId="0"/>
  </cellStyleXfs>
  <cellXfs count="300">
    <xf numFmtId="0" fontId="0" fillId="0" borderId="0" xfId="0"/>
    <xf numFmtId="0" fontId="0" fillId="0" borderId="10" xfId="0" applyFill="1" applyBorder="1"/>
    <xf numFmtId="0" fontId="0" fillId="24" borderId="0" xfId="0" applyFill="1"/>
    <xf numFmtId="0" fontId="0" fillId="24" borderId="0" xfId="0" applyFill="1" applyAlignment="1">
      <alignment horizontal="center" vertical="center"/>
    </xf>
    <xf numFmtId="0" fontId="0" fillId="24" borderId="0" xfId="0" applyFill="1" applyAlignment="1">
      <alignment horizontal="left"/>
    </xf>
    <xf numFmtId="0" fontId="0" fillId="0" borderId="14" xfId="0" applyFill="1" applyBorder="1"/>
    <xf numFmtId="0" fontId="0" fillId="0" borderId="15" xfId="0" applyFill="1" applyBorder="1"/>
    <xf numFmtId="0" fontId="0" fillId="0" borderId="16" xfId="0" applyFill="1" applyBorder="1"/>
    <xf numFmtId="0" fontId="0" fillId="0" borderId="17" xfId="0" applyFill="1" applyBorder="1"/>
    <xf numFmtId="0" fontId="0" fillId="0" borderId="11" xfId="0" applyFill="1" applyBorder="1"/>
    <xf numFmtId="0" fontId="0" fillId="0" borderId="12" xfId="0" applyFill="1" applyBorder="1"/>
    <xf numFmtId="0" fontId="0" fillId="0" borderId="19" xfId="0" applyFill="1" applyBorder="1"/>
    <xf numFmtId="0" fontId="0" fillId="0" borderId="20" xfId="0" applyFill="1" applyBorder="1"/>
    <xf numFmtId="0" fontId="0" fillId="0" borderId="22" xfId="0" applyFill="1" applyBorder="1"/>
    <xf numFmtId="47" fontId="0" fillId="0" borderId="14" xfId="0" applyNumberFormat="1" applyFill="1" applyBorder="1"/>
    <xf numFmtId="47" fontId="0" fillId="0" borderId="11" xfId="0" applyNumberFormat="1" applyFill="1" applyBorder="1"/>
    <xf numFmtId="10" fontId="0" fillId="0" borderId="10" xfId="0" applyNumberFormat="1" applyFill="1" applyBorder="1"/>
    <xf numFmtId="10" fontId="0" fillId="0" borderId="15" xfId="0" applyNumberFormat="1" applyFill="1" applyBorder="1"/>
    <xf numFmtId="0" fontId="0" fillId="0" borderId="10" xfId="0" applyFill="1" applyBorder="1" applyAlignment="1">
      <alignment horizontal="center"/>
    </xf>
    <xf numFmtId="0" fontId="12" fillId="0" borderId="11" xfId="0" applyFont="1" applyFill="1" applyBorder="1"/>
    <xf numFmtId="0" fontId="12" fillId="0" borderId="10" xfId="0" applyFont="1" applyFill="1" applyBorder="1" applyAlignment="1">
      <alignment horizontal="left"/>
    </xf>
    <xf numFmtId="0" fontId="12" fillId="0" borderId="10" xfId="0" applyFont="1" applyFill="1" applyBorder="1"/>
    <xf numFmtId="0" fontId="12" fillId="0" borderId="12" xfId="0" applyFont="1" applyFill="1" applyBorder="1" applyAlignment="1">
      <alignment horizontal="left"/>
    </xf>
    <xf numFmtId="49" fontId="12" fillId="0" borderId="11" xfId="0" applyNumberFormat="1" applyFont="1" applyFill="1" applyBorder="1"/>
    <xf numFmtId="0" fontId="12" fillId="25" borderId="35" xfId="0" applyFont="1" applyFill="1" applyBorder="1"/>
    <xf numFmtId="0" fontId="12" fillId="25" borderId="36" xfId="0" applyFont="1" applyFill="1" applyBorder="1"/>
    <xf numFmtId="0" fontId="12" fillId="25" borderId="37" xfId="0" applyFont="1" applyFill="1" applyBorder="1" applyAlignment="1">
      <alignment horizontal="left"/>
    </xf>
    <xf numFmtId="0" fontId="12" fillId="0" borderId="11" xfId="0" applyFont="1" applyFill="1" applyBorder="1" applyAlignment="1"/>
    <xf numFmtId="0" fontId="12" fillId="0" borderId="38" xfId="0" applyFont="1" applyFill="1" applyBorder="1" applyAlignment="1">
      <alignment horizontal="left"/>
    </xf>
    <xf numFmtId="0" fontId="12" fillId="0" borderId="12" xfId="0" applyFont="1" applyFill="1" applyBorder="1"/>
    <xf numFmtId="49" fontId="12" fillId="0" borderId="10" xfId="0" applyNumberFormat="1" applyFont="1" applyFill="1" applyBorder="1"/>
    <xf numFmtId="0" fontId="12" fillId="25" borderId="30" xfId="0" applyFont="1" applyFill="1" applyBorder="1"/>
    <xf numFmtId="0" fontId="12" fillId="25" borderId="0" xfId="0" applyFont="1" applyFill="1" applyBorder="1"/>
    <xf numFmtId="0" fontId="12" fillId="25" borderId="31" xfId="0" applyFont="1" applyFill="1" applyBorder="1" applyAlignment="1">
      <alignment horizontal="left"/>
    </xf>
    <xf numFmtId="0" fontId="12" fillId="0" borderId="10" xfId="0" applyFont="1" applyFill="1" applyBorder="1" applyAlignment="1"/>
    <xf numFmtId="0" fontId="12" fillId="0" borderId="39" xfId="0" applyFont="1" applyFill="1" applyBorder="1" applyAlignment="1">
      <alignment horizontal="left"/>
    </xf>
    <xf numFmtId="0" fontId="12" fillId="25" borderId="0" xfId="0" applyFont="1" applyFill="1" applyBorder="1" applyAlignment="1">
      <alignment horizontal="left"/>
    </xf>
    <xf numFmtId="0" fontId="12" fillId="25" borderId="31" xfId="0" applyFont="1" applyFill="1" applyBorder="1"/>
    <xf numFmtId="164" fontId="0" fillId="0" borderId="19" xfId="20" applyNumberFormat="1" applyFont="1" applyFill="1" applyBorder="1"/>
    <xf numFmtId="10" fontId="0" fillId="0" borderId="42" xfId="0" applyNumberFormat="1" applyFill="1" applyBorder="1"/>
    <xf numFmtId="10" fontId="0" fillId="0" borderId="38" xfId="0" applyNumberFormat="1" applyFill="1" applyBorder="1"/>
    <xf numFmtId="0" fontId="10" fillId="0" borderId="20" xfId="0" applyFont="1" applyFill="1" applyBorder="1"/>
    <xf numFmtId="0" fontId="10" fillId="0" borderId="22" xfId="0" applyFont="1" applyFill="1" applyBorder="1"/>
    <xf numFmtId="165" fontId="0" fillId="0" borderId="10" xfId="0" applyNumberFormat="1" applyFill="1" applyBorder="1"/>
    <xf numFmtId="1" fontId="0" fillId="0" borderId="21" xfId="0" applyNumberFormat="1" applyFill="1" applyBorder="1" applyAlignment="1">
      <alignment horizontal="center"/>
    </xf>
    <xf numFmtId="1" fontId="0" fillId="0" borderId="15" xfId="0" applyNumberFormat="1" applyFill="1" applyBorder="1" applyAlignment="1">
      <alignment horizontal="center"/>
    </xf>
    <xf numFmtId="1" fontId="0" fillId="0" borderId="39" xfId="0" applyNumberFormat="1" applyBorder="1" applyAlignment="1">
      <alignment horizontal="center"/>
    </xf>
    <xf numFmtId="1" fontId="0" fillId="0" borderId="10" xfId="0" applyNumberFormat="1" applyFill="1" applyBorder="1" applyAlignment="1">
      <alignment horizontal="center"/>
    </xf>
    <xf numFmtId="1" fontId="0" fillId="0" borderId="39" xfId="0" applyNumberFormat="1" applyFill="1" applyBorder="1" applyAlignment="1">
      <alignment horizontal="center"/>
    </xf>
    <xf numFmtId="165" fontId="0" fillId="0" borderId="10" xfId="0" applyNumberFormat="1" applyBorder="1"/>
    <xf numFmtId="1" fontId="0" fillId="0" borderId="29" xfId="0" applyNumberFormat="1" applyFill="1" applyBorder="1" applyAlignment="1">
      <alignment horizontal="center"/>
    </xf>
    <xf numFmtId="0" fontId="19" fillId="26" borderId="46" xfId="0" applyFont="1" applyFill="1" applyBorder="1" applyAlignment="1">
      <alignment horizontal="center" vertical="center" wrapText="1"/>
    </xf>
    <xf numFmtId="16" fontId="13" fillId="27" borderId="46" xfId="0" applyNumberFormat="1" applyFont="1" applyFill="1" applyBorder="1" applyAlignment="1">
      <alignment horizontal="center" vertical="center"/>
    </xf>
    <xf numFmtId="16" fontId="13" fillId="27" borderId="52" xfId="0" applyNumberFormat="1" applyFont="1" applyFill="1" applyBorder="1" applyAlignment="1">
      <alignment horizontal="center" vertical="center"/>
    </xf>
    <xf numFmtId="16" fontId="13" fillId="27" borderId="26" xfId="0" applyNumberFormat="1" applyFont="1" applyFill="1" applyBorder="1" applyAlignment="1">
      <alignment horizontal="center" vertical="center"/>
    </xf>
    <xf numFmtId="16" fontId="13" fillId="27" borderId="47" xfId="0" applyNumberFormat="1" applyFont="1" applyFill="1" applyBorder="1" applyAlignment="1">
      <alignment horizontal="center" vertical="center"/>
    </xf>
    <xf numFmtId="1" fontId="8" fillId="28" borderId="22" xfId="0" applyNumberFormat="1" applyFont="1" applyFill="1" applyBorder="1" applyAlignment="1">
      <alignment horizontal="center"/>
    </xf>
    <xf numFmtId="1" fontId="8" fillId="28" borderId="27" xfId="0" applyNumberFormat="1" applyFont="1" applyFill="1" applyBorder="1" applyAlignment="1">
      <alignment horizontal="center"/>
    </xf>
    <xf numFmtId="1" fontId="8" fillId="28" borderId="17" xfId="0" applyNumberFormat="1" applyFont="1" applyFill="1" applyBorder="1" applyAlignment="1">
      <alignment horizontal="center"/>
    </xf>
    <xf numFmtId="1" fontId="13" fillId="27" borderId="17" xfId="0" applyNumberFormat="1" applyFont="1" applyFill="1" applyBorder="1" applyAlignment="1">
      <alignment horizontal="center"/>
    </xf>
    <xf numFmtId="1" fontId="0" fillId="0" borderId="13" xfId="0" applyNumberFormat="1" applyFill="1" applyBorder="1"/>
    <xf numFmtId="1" fontId="0" fillId="0" borderId="24" xfId="0" applyNumberFormat="1" applyFill="1" applyBorder="1" applyAlignment="1">
      <alignment horizontal="center"/>
    </xf>
    <xf numFmtId="1" fontId="0" fillId="0" borderId="13" xfId="0" applyNumberFormat="1" applyFill="1" applyBorder="1" applyAlignment="1">
      <alignment horizontal="center"/>
    </xf>
    <xf numFmtId="165" fontId="0" fillId="0" borderId="0" xfId="0" applyNumberFormat="1"/>
    <xf numFmtId="10" fontId="0" fillId="0" borderId="25" xfId="0" applyNumberFormat="1" applyFill="1" applyBorder="1"/>
    <xf numFmtId="0" fontId="0" fillId="0" borderId="10" xfId="0" applyBorder="1"/>
    <xf numFmtId="10" fontId="0" fillId="0" borderId="57" xfId="0" applyNumberFormat="1" applyFill="1" applyBorder="1"/>
    <xf numFmtId="10" fontId="0" fillId="0" borderId="49" xfId="0" applyNumberFormat="1" applyFill="1" applyBorder="1"/>
    <xf numFmtId="10" fontId="0" fillId="0" borderId="48" xfId="0" applyNumberFormat="1" applyFill="1" applyBorder="1"/>
    <xf numFmtId="1" fontId="0" fillId="0" borderId="21" xfId="0" applyNumberFormat="1" applyFont="1" applyFill="1" applyBorder="1" applyAlignment="1">
      <alignment horizontal="center"/>
    </xf>
    <xf numFmtId="1" fontId="0" fillId="0" borderId="39" xfId="0" applyNumberFormat="1" applyFont="1" applyBorder="1" applyAlignment="1">
      <alignment horizontal="center"/>
    </xf>
    <xf numFmtId="1" fontId="0" fillId="0" borderId="39" xfId="0" applyNumberFormat="1" applyFont="1" applyFill="1" applyBorder="1" applyAlignment="1">
      <alignment horizontal="center"/>
    </xf>
    <xf numFmtId="0" fontId="0" fillId="0" borderId="15" xfId="0" applyFont="1" applyBorder="1" applyAlignment="1">
      <alignment horizontal="center"/>
    </xf>
    <xf numFmtId="0" fontId="0" fillId="0" borderId="10" xfId="0" applyFont="1" applyBorder="1" applyAlignment="1">
      <alignment horizontal="center"/>
    </xf>
    <xf numFmtId="0" fontId="0" fillId="0" borderId="15" xfId="0" applyFill="1" applyBorder="1" applyAlignment="1">
      <alignment horizontal="center"/>
    </xf>
    <xf numFmtId="1" fontId="0" fillId="0" borderId="29" xfId="0" applyNumberFormat="1" applyFont="1" applyFill="1" applyBorder="1" applyAlignment="1">
      <alignment horizontal="center"/>
    </xf>
    <xf numFmtId="1" fontId="0" fillId="0" borderId="14" xfId="0" applyNumberFormat="1" applyFill="1" applyBorder="1" applyAlignment="1">
      <alignment horizontal="center"/>
    </xf>
    <xf numFmtId="1" fontId="0" fillId="0" borderId="58" xfId="0" applyNumberFormat="1" applyFill="1" applyBorder="1" applyAlignment="1">
      <alignment horizontal="center"/>
    </xf>
    <xf numFmtId="1" fontId="0" fillId="0" borderId="16" xfId="0" applyNumberFormat="1" applyFill="1" applyBorder="1" applyAlignment="1">
      <alignment horizontal="center"/>
    </xf>
    <xf numFmtId="1" fontId="0" fillId="0" borderId="12" xfId="0" applyNumberFormat="1" applyFill="1" applyBorder="1" applyAlignment="1">
      <alignment horizontal="center"/>
    </xf>
    <xf numFmtId="1" fontId="0" fillId="0" borderId="28" xfId="0" applyNumberFormat="1" applyFill="1" applyBorder="1" applyAlignment="1">
      <alignment horizontal="center"/>
    </xf>
    <xf numFmtId="1" fontId="0" fillId="0" borderId="11" xfId="0" applyNumberFormat="1" applyFill="1" applyBorder="1" applyAlignment="1">
      <alignment horizontal="center"/>
    </xf>
    <xf numFmtId="1" fontId="0" fillId="0" borderId="23" xfId="0" applyNumberFormat="1" applyFill="1" applyBorder="1" applyAlignment="1">
      <alignment horizontal="center"/>
    </xf>
    <xf numFmtId="1" fontId="0" fillId="0" borderId="18" xfId="0" applyNumberFormat="1" applyFill="1" applyBorder="1" applyAlignment="1">
      <alignment horizontal="center"/>
    </xf>
    <xf numFmtId="1" fontId="0" fillId="0" borderId="59" xfId="0" applyNumberFormat="1" applyFill="1" applyBorder="1" applyAlignment="1">
      <alignment horizontal="center"/>
    </xf>
    <xf numFmtId="1" fontId="0" fillId="0" borderId="60" xfId="0" applyNumberFormat="1" applyFill="1" applyBorder="1" applyAlignment="1">
      <alignment horizontal="center"/>
    </xf>
    <xf numFmtId="0" fontId="10" fillId="0" borderId="10" xfId="0" applyFont="1" applyFill="1" applyBorder="1" applyAlignment="1">
      <alignment horizontal="center"/>
    </xf>
    <xf numFmtId="10" fontId="0" fillId="0" borderId="10" xfId="0" applyNumberFormat="1" applyFill="1" applyBorder="1" applyAlignment="1">
      <alignment horizontal="center"/>
    </xf>
    <xf numFmtId="1" fontId="0" fillId="0" borderId="10" xfId="0" applyNumberFormat="1" applyFill="1" applyBorder="1" applyAlignment="1">
      <alignment horizontal="center"/>
    </xf>
    <xf numFmtId="1" fontId="10" fillId="0" borderId="10" xfId="0" applyNumberFormat="1" applyFont="1" applyFill="1" applyBorder="1" applyAlignment="1">
      <alignment horizontal="center"/>
    </xf>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165" fontId="5" fillId="0" borderId="10" xfId="46" applyNumberFormat="1" applyFill="1" applyBorder="1"/>
    <xf numFmtId="0" fontId="0" fillId="29" borderId="0" xfId="0" applyFill="1" applyAlignment="1">
      <alignment wrapText="1"/>
    </xf>
    <xf numFmtId="47" fontId="0" fillId="0" borderId="21" xfId="0" applyNumberFormat="1" applyFill="1" applyBorder="1"/>
    <xf numFmtId="47" fontId="0" fillId="24" borderId="0" xfId="0" applyNumberFormat="1" applyFill="1"/>
    <xf numFmtId="1" fontId="0" fillId="0" borderId="21" xfId="0" applyNumberFormat="1" applyFill="1" applyBorder="1" applyAlignment="1">
      <alignment horizontal="center"/>
    </xf>
    <xf numFmtId="1" fontId="0" fillId="0" borderId="39" xfId="0" applyNumberFormat="1" applyBorder="1" applyAlignment="1">
      <alignment horizontal="center"/>
    </xf>
    <xf numFmtId="1" fontId="0" fillId="0" borderId="39" xfId="0" applyNumberFormat="1" applyFill="1" applyBorder="1" applyAlignment="1">
      <alignment horizontal="center"/>
    </xf>
    <xf numFmtId="1" fontId="0" fillId="0" borderId="29" xfId="0" applyNumberFormat="1" applyFill="1" applyBorder="1" applyAlignment="1">
      <alignment horizontal="center"/>
    </xf>
    <xf numFmtId="165" fontId="0" fillId="0" borderId="28" xfId="0" applyNumberFormat="1" applyFill="1" applyBorder="1"/>
    <xf numFmtId="165" fontId="5" fillId="0" borderId="28" xfId="46" applyNumberFormat="1" applyFill="1" applyBorder="1"/>
    <xf numFmtId="0" fontId="39" fillId="32" borderId="43" xfId="0" applyFont="1" applyFill="1" applyBorder="1" applyAlignment="1">
      <alignment horizontal="center"/>
    </xf>
    <xf numFmtId="0" fontId="39" fillId="32" borderId="44" xfId="0" applyFont="1" applyFill="1" applyBorder="1" applyAlignment="1">
      <alignment horizontal="center"/>
    </xf>
    <xf numFmtId="0" fontId="39" fillId="32" borderId="45" xfId="0" applyFont="1" applyFill="1" applyBorder="1" applyAlignment="1">
      <alignment horizontal="center"/>
    </xf>
    <xf numFmtId="1" fontId="10" fillId="30" borderId="12" xfId="0" applyNumberFormat="1" applyFont="1" applyFill="1" applyBorder="1" applyAlignment="1">
      <alignment horizontal="center"/>
    </xf>
    <xf numFmtId="1" fontId="0" fillId="34" borderId="10" xfId="0" applyNumberFormat="1" applyFill="1" applyBorder="1"/>
    <xf numFmtId="0" fontId="0" fillId="34" borderId="10" xfId="0" applyFill="1" applyBorder="1"/>
    <xf numFmtId="0" fontId="0" fillId="31" borderId="0" xfId="0" applyFill="1"/>
    <xf numFmtId="0" fontId="8" fillId="31" borderId="0" xfId="0" applyFont="1" applyFill="1" applyBorder="1" applyAlignment="1">
      <alignment horizontal="center" wrapText="1"/>
    </xf>
    <xf numFmtId="0" fontId="10" fillId="31" borderId="0" xfId="0" applyFont="1" applyFill="1" applyAlignment="1">
      <alignment horizontal="center"/>
    </xf>
    <xf numFmtId="0" fontId="0" fillId="31" borderId="0" xfId="0" applyFill="1" applyAlignment="1">
      <alignment horizontal="center"/>
    </xf>
    <xf numFmtId="0" fontId="10" fillId="31" borderId="14" xfId="0" applyFont="1" applyFill="1" applyBorder="1" applyAlignment="1">
      <alignment horizontal="center"/>
    </xf>
    <xf numFmtId="0" fontId="10" fillId="31" borderId="15" xfId="0" applyFont="1" applyFill="1" applyBorder="1" applyAlignment="1">
      <alignment horizontal="center"/>
    </xf>
    <xf numFmtId="0" fontId="10" fillId="31" borderId="42" xfId="0" applyFont="1" applyFill="1" applyBorder="1" applyAlignment="1">
      <alignment horizontal="center"/>
    </xf>
    <xf numFmtId="0" fontId="10" fillId="31" borderId="16" xfId="0" applyFont="1" applyFill="1" applyBorder="1" applyAlignment="1">
      <alignment horizontal="center"/>
    </xf>
    <xf numFmtId="0" fontId="0" fillId="31" borderId="11" xfId="0" applyFill="1" applyBorder="1" applyAlignment="1">
      <alignment horizontal="center"/>
    </xf>
    <xf numFmtId="0" fontId="0" fillId="31" borderId="10" xfId="0" applyFill="1" applyBorder="1"/>
    <xf numFmtId="0" fontId="0" fillId="31" borderId="38" xfId="0" applyFill="1" applyBorder="1"/>
    <xf numFmtId="1" fontId="0" fillId="31" borderId="10" xfId="0" applyNumberFormat="1" applyFill="1" applyBorder="1" applyAlignment="1">
      <alignment horizontal="center"/>
    </xf>
    <xf numFmtId="0" fontId="0" fillId="31" borderId="10" xfId="0" applyFill="1" applyBorder="1" applyAlignment="1">
      <alignment horizontal="center"/>
    </xf>
    <xf numFmtId="0" fontId="0" fillId="31" borderId="12" xfId="0" applyFill="1" applyBorder="1"/>
    <xf numFmtId="0" fontId="0" fillId="31" borderId="0" xfId="0" applyFill="1" applyBorder="1"/>
    <xf numFmtId="1" fontId="0" fillId="34" borderId="13" xfId="0" applyNumberFormat="1" applyFill="1" applyBorder="1"/>
    <xf numFmtId="1" fontId="10" fillId="30" borderId="19" xfId="0" applyNumberFormat="1" applyFont="1" applyFill="1" applyBorder="1" applyAlignment="1">
      <alignment horizontal="center"/>
    </xf>
    <xf numFmtId="0" fontId="8" fillId="35" borderId="11" xfId="0" applyFont="1" applyFill="1" applyBorder="1" applyAlignment="1">
      <alignment wrapText="1"/>
    </xf>
    <xf numFmtId="0" fontId="8" fillId="35" borderId="18" xfId="0" applyFont="1" applyFill="1" applyBorder="1" applyAlignment="1">
      <alignment wrapText="1"/>
    </xf>
    <xf numFmtId="0" fontId="39" fillId="32" borderId="43" xfId="0" applyFont="1" applyFill="1" applyBorder="1" applyAlignment="1">
      <alignment horizontal="center" vertical="center"/>
    </xf>
    <xf numFmtId="0" fontId="39" fillId="32" borderId="44" xfId="0" applyFont="1" applyFill="1" applyBorder="1" applyAlignment="1">
      <alignment horizontal="center" vertical="center" wrapText="1"/>
    </xf>
    <xf numFmtId="0" fontId="39" fillId="32" borderId="45" xfId="0" applyFont="1" applyFill="1" applyBorder="1" applyAlignment="1">
      <alignment horizontal="center" vertical="center" wrapText="1"/>
    </xf>
    <xf numFmtId="0" fontId="39" fillId="32" borderId="43" xfId="0" applyFont="1" applyFill="1" applyBorder="1" applyAlignment="1">
      <alignment horizontal="center" vertical="center" wrapText="1"/>
    </xf>
    <xf numFmtId="16" fontId="13" fillId="27" borderId="66" xfId="0" applyNumberFormat="1" applyFont="1" applyFill="1" applyBorder="1" applyAlignment="1">
      <alignment horizontal="center" vertical="center"/>
    </xf>
    <xf numFmtId="16" fontId="13" fillId="27" borderId="37" xfId="0" applyNumberFormat="1" applyFont="1" applyFill="1" applyBorder="1" applyAlignment="1">
      <alignment horizontal="center" vertical="center"/>
    </xf>
    <xf numFmtId="0" fontId="39" fillId="32" borderId="10" xfId="0" applyFont="1" applyFill="1" applyBorder="1" applyAlignment="1">
      <alignment horizontal="center" vertical="center"/>
    </xf>
    <xf numFmtId="0" fontId="39" fillId="32" borderId="38" xfId="0" applyFont="1" applyFill="1" applyBorder="1" applyAlignment="1">
      <alignment horizontal="center" vertical="center"/>
    </xf>
    <xf numFmtId="1" fontId="13" fillId="27" borderId="47" xfId="0" applyNumberFormat="1" applyFont="1" applyFill="1" applyBorder="1" applyAlignment="1">
      <alignment horizontal="center"/>
    </xf>
    <xf numFmtId="0" fontId="39" fillId="32" borderId="39" xfId="0" applyFont="1" applyFill="1" applyBorder="1" applyAlignment="1">
      <alignment horizontal="center" vertical="center"/>
    </xf>
    <xf numFmtId="0" fontId="8" fillId="35" borderId="61" xfId="0" applyFont="1" applyFill="1" applyBorder="1" applyAlignment="1">
      <alignment wrapText="1"/>
    </xf>
    <xf numFmtId="0" fontId="19" fillId="26" borderId="26" xfId="0" applyFont="1" applyFill="1" applyBorder="1" applyAlignment="1">
      <alignment horizontal="center" vertical="center" wrapText="1"/>
    </xf>
    <xf numFmtId="0" fontId="39" fillId="32" borderId="64" xfId="0" applyFont="1" applyFill="1" applyBorder="1" applyAlignment="1">
      <alignment horizontal="center" vertical="center" wrapText="1"/>
    </xf>
    <xf numFmtId="0" fontId="0" fillId="0" borderId="61" xfId="0" applyFill="1" applyBorder="1"/>
    <xf numFmtId="0" fontId="0" fillId="0" borderId="28" xfId="0" applyFill="1" applyBorder="1"/>
    <xf numFmtId="0" fontId="0" fillId="0" borderId="63" xfId="0" applyFill="1" applyBorder="1"/>
    <xf numFmtId="0" fontId="39" fillId="32" borderId="10" xfId="0" applyFont="1" applyFill="1" applyBorder="1" applyAlignment="1">
      <alignment horizontal="center" vertical="center" wrapText="1"/>
    </xf>
    <xf numFmtId="0" fontId="39" fillId="32" borderId="18" xfId="0" applyFont="1" applyFill="1" applyBorder="1" applyAlignment="1">
      <alignment horizontal="center" vertical="center" wrapText="1"/>
    </xf>
    <xf numFmtId="0" fontId="39" fillId="32" borderId="13" xfId="0" applyFont="1" applyFill="1" applyBorder="1" applyAlignment="1">
      <alignment horizontal="center" vertical="center" wrapText="1"/>
    </xf>
    <xf numFmtId="0" fontId="39" fillId="32" borderId="19" xfId="0" applyFont="1" applyFill="1" applyBorder="1" applyAlignment="1">
      <alignment horizontal="center" vertical="center" wrapText="1"/>
    </xf>
    <xf numFmtId="1" fontId="0" fillId="31" borderId="0" xfId="0" applyNumberFormat="1" applyFill="1"/>
    <xf numFmtId="0" fontId="21" fillId="31" borderId="0" xfId="0" applyFont="1" applyFill="1" applyAlignment="1">
      <alignment horizontal="center" textRotation="180"/>
    </xf>
    <xf numFmtId="0" fontId="39" fillId="32" borderId="58" xfId="0" applyFont="1" applyFill="1" applyBorder="1" applyAlignment="1">
      <alignment horizontal="center" vertical="center" wrapText="1"/>
    </xf>
    <xf numFmtId="0" fontId="39" fillId="32" borderId="59" xfId="0" applyFont="1" applyFill="1" applyBorder="1" applyAlignment="1">
      <alignment horizontal="center" vertical="center" wrapText="1"/>
    </xf>
    <xf numFmtId="0" fontId="0" fillId="31" borderId="0" xfId="0" applyFill="1" applyAlignment="1">
      <alignment horizontal="left"/>
    </xf>
    <xf numFmtId="0" fontId="0" fillId="31" borderId="0" xfId="0" applyFill="1" applyAlignment="1">
      <alignment horizontal="center" wrapText="1"/>
    </xf>
    <xf numFmtId="165" fontId="0" fillId="0" borderId="28" xfId="0" applyNumberFormat="1" applyBorder="1"/>
    <xf numFmtId="0" fontId="15" fillId="31" borderId="51" xfId="0" applyFont="1" applyFill="1" applyBorder="1" applyAlignment="1">
      <alignment vertical="center"/>
    </xf>
    <xf numFmtId="0" fontId="11" fillId="31" borderId="0" xfId="0" applyFont="1" applyFill="1"/>
    <xf numFmtId="0" fontId="38" fillId="31" borderId="0" xfId="0" applyFont="1" applyFill="1"/>
    <xf numFmtId="0" fontId="8" fillId="34" borderId="10"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16" fillId="31" borderId="30" xfId="0" applyFont="1" applyFill="1" applyBorder="1" applyAlignment="1">
      <alignment horizontal="left" vertical="top" wrapText="1"/>
    </xf>
    <xf numFmtId="0" fontId="16" fillId="31" borderId="0" xfId="0" applyFont="1" applyFill="1" applyBorder="1" applyAlignment="1">
      <alignment horizontal="left" vertical="top" wrapText="1"/>
    </xf>
    <xf numFmtId="0" fontId="16" fillId="31" borderId="31" xfId="0" applyFont="1" applyFill="1" applyBorder="1" applyAlignment="1">
      <alignment horizontal="left" vertical="top" wrapText="1"/>
    </xf>
    <xf numFmtId="0" fontId="18" fillId="31" borderId="32" xfId="34" applyFont="1" applyFill="1" applyBorder="1" applyAlignment="1">
      <alignment horizontal="center" vertical="top"/>
    </xf>
    <xf numFmtId="0" fontId="18" fillId="31" borderId="33" xfId="34" applyFont="1" applyFill="1" applyBorder="1" applyAlignment="1">
      <alignment horizontal="center" vertical="top"/>
    </xf>
    <xf numFmtId="0" fontId="18" fillId="31" borderId="34" xfId="34" applyFont="1" applyFill="1" applyBorder="1" applyAlignment="1">
      <alignment horizontal="center" vertical="top"/>
    </xf>
    <xf numFmtId="0" fontId="17" fillId="31" borderId="0" xfId="0" applyFont="1" applyFill="1" applyBorder="1" applyAlignment="1">
      <alignment vertical="center" wrapText="1"/>
    </xf>
    <xf numFmtId="0" fontId="16" fillId="31" borderId="0" xfId="0" applyFont="1" applyFill="1" applyBorder="1" applyAlignment="1">
      <alignment vertical="top" wrapText="1"/>
    </xf>
    <xf numFmtId="0" fontId="50" fillId="34" borderId="10" xfId="0" applyFont="1" applyFill="1" applyBorder="1" applyAlignment="1">
      <alignment horizontal="center" vertical="center" wrapText="1"/>
    </xf>
    <xf numFmtId="0" fontId="0" fillId="0" borderId="10" xfId="0" applyFill="1" applyBorder="1"/>
    <xf numFmtId="0" fontId="0" fillId="0" borderId="11" xfId="0" applyFill="1" applyBorder="1"/>
    <xf numFmtId="0" fontId="0" fillId="0" borderId="12" xfId="0" applyFill="1" applyBorder="1"/>
    <xf numFmtId="10" fontId="0" fillId="0" borderId="10" xfId="0" applyNumberFormat="1" applyFill="1" applyBorder="1"/>
    <xf numFmtId="0" fontId="10" fillId="0" borderId="20" xfId="0" applyFont="1" applyFill="1" applyBorder="1"/>
    <xf numFmtId="165" fontId="0" fillId="0" borderId="10" xfId="0" applyNumberFormat="1" applyBorder="1"/>
    <xf numFmtId="1" fontId="51" fillId="0" borderId="21" xfId="0" applyNumberFormat="1" applyFont="1" applyFill="1" applyBorder="1" applyAlignment="1">
      <alignment horizontal="center"/>
    </xf>
    <xf numFmtId="1" fontId="51" fillId="0" borderId="39" xfId="0" applyNumberFormat="1" applyFont="1" applyBorder="1" applyAlignment="1">
      <alignment horizontal="center"/>
    </xf>
    <xf numFmtId="1" fontId="51" fillId="0" borderId="39" xfId="0" applyNumberFormat="1" applyFont="1" applyFill="1" applyBorder="1" applyAlignment="1">
      <alignment horizontal="center"/>
    </xf>
    <xf numFmtId="0" fontId="52" fillId="0" borderId="29" xfId="48" applyFont="1" applyBorder="1" applyAlignment="1">
      <alignment horizontal="center"/>
    </xf>
    <xf numFmtId="0" fontId="52" fillId="0" borderId="39" xfId="48" applyFont="1" applyBorder="1" applyAlignment="1">
      <alignment horizontal="center"/>
    </xf>
    <xf numFmtId="165" fontId="5" fillId="0" borderId="49" xfId="46" applyNumberFormat="1" applyFill="1" applyBorder="1"/>
    <xf numFmtId="165" fontId="0" fillId="0" borderId="38" xfId="0" applyNumberFormat="1" applyFill="1" applyBorder="1"/>
    <xf numFmtId="165" fontId="5" fillId="0" borderId="38" xfId="46" applyNumberFormat="1" applyFill="1" applyBorder="1"/>
    <xf numFmtId="0" fontId="39" fillId="32" borderId="24" xfId="0" applyFont="1" applyFill="1" applyBorder="1" applyAlignment="1">
      <alignment horizontal="center" vertical="center" wrapText="1"/>
    </xf>
    <xf numFmtId="47" fontId="0" fillId="0" borderId="10" xfId="0" applyNumberFormat="1" applyFill="1" applyBorder="1"/>
    <xf numFmtId="165" fontId="0" fillId="0" borderId="49" xfId="0" applyNumberFormat="1" applyFill="1" applyBorder="1"/>
    <xf numFmtId="165" fontId="0" fillId="0" borderId="38" xfId="0" applyNumberFormat="1" applyBorder="1"/>
    <xf numFmtId="47" fontId="0" fillId="36" borderId="10" xfId="0" applyNumberFormat="1" applyFill="1" applyBorder="1"/>
    <xf numFmtId="0" fontId="8" fillId="35" borderId="54" xfId="0" applyFont="1" applyFill="1" applyBorder="1" applyAlignment="1">
      <alignment wrapText="1"/>
    </xf>
    <xf numFmtId="47" fontId="0" fillId="0" borderId="23" xfId="0" applyNumberFormat="1" applyFill="1" applyBorder="1"/>
    <xf numFmtId="0" fontId="0" fillId="0" borderId="24" xfId="0" applyFill="1" applyBorder="1"/>
    <xf numFmtId="10" fontId="0" fillId="0" borderId="44" xfId="0" applyNumberFormat="1" applyFill="1" applyBorder="1"/>
    <xf numFmtId="0" fontId="0" fillId="0" borderId="71" xfId="0" applyFill="1" applyBorder="1"/>
    <xf numFmtId="0" fontId="0" fillId="0" borderId="24" xfId="0" applyFill="1" applyBorder="1" applyAlignment="1">
      <alignment horizontal="center"/>
    </xf>
    <xf numFmtId="47" fontId="0" fillId="0" borderId="58" xfId="0" applyNumberFormat="1" applyFill="1" applyBorder="1"/>
    <xf numFmtId="0" fontId="0" fillId="0" borderId="59" xfId="0" applyFill="1" applyBorder="1"/>
    <xf numFmtId="10" fontId="0" fillId="0" borderId="28" xfId="0" applyNumberFormat="1" applyFill="1" applyBorder="1"/>
    <xf numFmtId="0" fontId="0" fillId="0" borderId="60" xfId="0" applyFill="1" applyBorder="1"/>
    <xf numFmtId="0" fontId="0" fillId="0" borderId="59" xfId="0" applyFill="1" applyBorder="1" applyAlignment="1">
      <alignment horizontal="center"/>
    </xf>
    <xf numFmtId="47" fontId="0" fillId="0" borderId="39" xfId="0" applyNumberFormat="1" applyFill="1" applyBorder="1"/>
    <xf numFmtId="0" fontId="39" fillId="32" borderId="0" xfId="0" applyFont="1" applyFill="1" applyBorder="1" applyAlignment="1">
      <alignment horizontal="center" vertical="center"/>
    </xf>
    <xf numFmtId="1" fontId="51" fillId="0" borderId="10" xfId="0" applyNumberFormat="1" applyFont="1" applyFill="1" applyBorder="1" applyAlignment="1">
      <alignment horizontal="center"/>
    </xf>
    <xf numFmtId="1" fontId="51" fillId="0" borderId="10" xfId="0" applyNumberFormat="1" applyFont="1" applyBorder="1" applyAlignment="1">
      <alignment horizontal="center"/>
    </xf>
    <xf numFmtId="1" fontId="8" fillId="28" borderId="72" xfId="0" applyNumberFormat="1" applyFont="1" applyFill="1" applyBorder="1" applyAlignment="1">
      <alignment horizontal="center"/>
    </xf>
    <xf numFmtId="1" fontId="13" fillId="27" borderId="73" xfId="0" applyNumberFormat="1" applyFont="1" applyFill="1" applyBorder="1" applyAlignment="1">
      <alignment horizontal="center"/>
    </xf>
    <xf numFmtId="0" fontId="52" fillId="0" borderId="29" xfId="64" applyFont="1" applyBorder="1" applyAlignment="1">
      <alignment horizontal="center"/>
    </xf>
    <xf numFmtId="0" fontId="52" fillId="0" borderId="39" xfId="64" applyFont="1" applyBorder="1" applyAlignment="1">
      <alignment horizontal="center"/>
    </xf>
    <xf numFmtId="0" fontId="52" fillId="0" borderId="29" xfId="68" applyFont="1" applyBorder="1" applyAlignment="1">
      <alignment horizontal="center"/>
    </xf>
    <xf numFmtId="0" fontId="52" fillId="0" borderId="39" xfId="68" applyFont="1" applyBorder="1" applyAlignment="1">
      <alignment horizontal="center"/>
    </xf>
    <xf numFmtId="0" fontId="52" fillId="0" borderId="26" xfId="0" applyFont="1" applyBorder="1" applyAlignment="1">
      <alignment horizontal="center"/>
    </xf>
    <xf numFmtId="0" fontId="56" fillId="0" borderId="67" xfId="0" applyFont="1" applyBorder="1"/>
    <xf numFmtId="0" fontId="52" fillId="0" borderId="68" xfId="0" applyFont="1" applyBorder="1" applyAlignment="1">
      <alignment horizontal="center"/>
    </xf>
    <xf numFmtId="165" fontId="2" fillId="37" borderId="10" xfId="68" applyNumberFormat="1" applyFill="1" applyBorder="1"/>
    <xf numFmtId="165" fontId="2" fillId="0" borderId="10" xfId="68" applyNumberFormat="1" applyFill="1" applyBorder="1"/>
    <xf numFmtId="16" fontId="39" fillId="32" borderId="39" xfId="0" applyNumberFormat="1" applyFont="1" applyFill="1" applyBorder="1" applyAlignment="1">
      <alignment horizontal="center" vertical="center"/>
    </xf>
    <xf numFmtId="0" fontId="39" fillId="32" borderId="23" xfId="0" applyFont="1" applyFill="1" applyBorder="1" applyAlignment="1">
      <alignment horizontal="center" vertical="center" wrapText="1"/>
    </xf>
    <xf numFmtId="0" fontId="39" fillId="32" borderId="71" xfId="0" applyFont="1" applyFill="1" applyBorder="1" applyAlignment="1">
      <alignment horizontal="center" vertical="center" wrapText="1"/>
    </xf>
    <xf numFmtId="165" fontId="0" fillId="0" borderId="15" xfId="0" applyNumberFormat="1" applyBorder="1"/>
    <xf numFmtId="0" fontId="0" fillId="31" borderId="11" xfId="0" applyFill="1" applyBorder="1"/>
    <xf numFmtId="47" fontId="0" fillId="0" borderId="18" xfId="0" applyNumberFormat="1" applyFill="1" applyBorder="1"/>
    <xf numFmtId="165" fontId="0" fillId="0" borderId="13" xfId="0" applyNumberFormat="1" applyBorder="1"/>
    <xf numFmtId="0" fontId="0" fillId="0" borderId="13" xfId="0" applyFill="1" applyBorder="1"/>
    <xf numFmtId="10" fontId="0" fillId="0" borderId="13" xfId="0" applyNumberFormat="1" applyFill="1" applyBorder="1"/>
    <xf numFmtId="0" fontId="0" fillId="0" borderId="18" xfId="0" applyFill="1" applyBorder="1"/>
    <xf numFmtId="0" fontId="10" fillId="0" borderId="26" xfId="0" applyFont="1" applyFill="1" applyBorder="1"/>
    <xf numFmtId="0" fontId="0" fillId="0" borderId="21" xfId="0" applyFill="1" applyBorder="1"/>
    <xf numFmtId="10" fontId="0" fillId="0" borderId="59" xfId="0" applyNumberFormat="1" applyFill="1" applyBorder="1"/>
    <xf numFmtId="0" fontId="12" fillId="25" borderId="70" xfId="0" applyFont="1" applyFill="1" applyBorder="1" applyAlignment="1">
      <alignment horizontal="center"/>
    </xf>
    <xf numFmtId="0" fontId="12" fillId="25" borderId="41" xfId="0" applyFont="1" applyFill="1" applyBorder="1" applyAlignment="1">
      <alignment horizontal="center"/>
    </xf>
    <xf numFmtId="0" fontId="12" fillId="25" borderId="30" xfId="0" applyFont="1" applyFill="1" applyBorder="1" applyAlignment="1">
      <alignment horizontal="center"/>
    </xf>
    <xf numFmtId="0" fontId="12" fillId="25" borderId="40" xfId="0" applyFont="1" applyFill="1" applyBorder="1" applyAlignment="1">
      <alignment horizontal="center"/>
    </xf>
    <xf numFmtId="0" fontId="12" fillId="25" borderId="56" xfId="0" applyFont="1" applyFill="1" applyBorder="1" applyAlignment="1">
      <alignment horizontal="center"/>
    </xf>
    <xf numFmtId="0" fontId="12" fillId="25" borderId="29" xfId="0" applyFont="1" applyFill="1" applyBorder="1" applyAlignment="1">
      <alignment horizontal="center"/>
    </xf>
    <xf numFmtId="0" fontId="41" fillId="32" borderId="53" xfId="0" applyFont="1" applyFill="1" applyBorder="1" applyAlignment="1">
      <alignment horizontal="center"/>
    </xf>
    <xf numFmtId="0" fontId="41" fillId="32" borderId="21" xfId="0" applyFont="1" applyFill="1" applyBorder="1" applyAlignment="1">
      <alignment horizontal="center"/>
    </xf>
    <xf numFmtId="0" fontId="12" fillId="0" borderId="54" xfId="0" applyFont="1" applyFill="1" applyBorder="1" applyAlignment="1">
      <alignment horizontal="left" vertical="top" wrapText="1"/>
    </xf>
    <xf numFmtId="0" fontId="12" fillId="0" borderId="39" xfId="0" applyFont="1" applyFill="1" applyBorder="1" applyAlignment="1">
      <alignment horizontal="left" vertical="top" wrapText="1"/>
    </xf>
    <xf numFmtId="0" fontId="44" fillId="32" borderId="32" xfId="0" applyFont="1" applyFill="1" applyBorder="1" applyAlignment="1">
      <alignment horizontal="center" vertical="center"/>
    </xf>
    <xf numFmtId="0" fontId="44" fillId="32" borderId="33" xfId="0" applyFont="1" applyFill="1" applyBorder="1" applyAlignment="1">
      <alignment horizontal="center" vertical="center"/>
    </xf>
    <xf numFmtId="0" fontId="44" fillId="32" borderId="69" xfId="0" applyFont="1" applyFill="1" applyBorder="1" applyAlignment="1">
      <alignment horizontal="center" vertical="center"/>
    </xf>
    <xf numFmtId="0" fontId="12" fillId="0" borderId="25" xfId="0" applyFont="1" applyFill="1" applyBorder="1" applyAlignment="1">
      <alignment horizontal="left" vertical="top" wrapText="1"/>
    </xf>
    <xf numFmtId="0" fontId="12" fillId="0" borderId="62" xfId="0" applyFont="1" applyFill="1" applyBorder="1" applyAlignment="1">
      <alignment horizontal="left" vertical="top" wrapText="1"/>
    </xf>
    <xf numFmtId="0" fontId="43" fillId="32" borderId="32" xfId="0" applyFont="1" applyFill="1" applyBorder="1" applyAlignment="1">
      <alignment horizontal="center"/>
    </xf>
    <xf numFmtId="0" fontId="43" fillId="32" borderId="33" xfId="0" applyFont="1" applyFill="1" applyBorder="1" applyAlignment="1">
      <alignment horizontal="center"/>
    </xf>
    <xf numFmtId="0" fontId="43" fillId="32" borderId="69" xfId="0" applyFont="1" applyFill="1" applyBorder="1" applyAlignment="1">
      <alignment horizontal="center"/>
    </xf>
    <xf numFmtId="0" fontId="12" fillId="0" borderId="1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1" xfId="0" applyFont="1" applyFill="1" applyBorder="1" applyAlignment="1">
      <alignment horizontal="left" vertical="top" wrapText="1"/>
    </xf>
    <xf numFmtId="0" fontId="42" fillId="32" borderId="32" xfId="0" applyFont="1" applyFill="1" applyBorder="1" applyAlignment="1">
      <alignment horizontal="center"/>
    </xf>
    <xf numFmtId="0" fontId="42" fillId="32" borderId="33" xfId="0" applyFont="1" applyFill="1" applyBorder="1" applyAlignment="1">
      <alignment horizontal="center"/>
    </xf>
    <xf numFmtId="0" fontId="42" fillId="32" borderId="69" xfId="0" applyFont="1" applyFill="1" applyBorder="1" applyAlignment="1">
      <alignment horizontal="center"/>
    </xf>
    <xf numFmtId="0" fontId="15" fillId="33" borderId="64" xfId="0" applyFont="1" applyFill="1" applyBorder="1" applyAlignment="1">
      <alignment horizontal="center" vertical="center"/>
    </xf>
    <xf numFmtId="0" fontId="14" fillId="33" borderId="65" xfId="0" applyFont="1" applyFill="1" applyBorder="1" applyAlignment="1">
      <alignment horizontal="center" vertical="center"/>
    </xf>
    <xf numFmtId="0" fontId="14" fillId="33" borderId="66" xfId="0" applyFont="1" applyFill="1" applyBorder="1" applyAlignment="1">
      <alignment horizontal="center" vertical="center"/>
    </xf>
    <xf numFmtId="0" fontId="15" fillId="31" borderId="30" xfId="0" applyFont="1" applyFill="1" applyBorder="1" applyAlignment="1">
      <alignment horizontal="center" vertical="center"/>
    </xf>
    <xf numFmtId="0" fontId="15" fillId="31" borderId="0" xfId="0" applyFont="1" applyFill="1" applyBorder="1" applyAlignment="1">
      <alignment horizontal="center" vertical="center"/>
    </xf>
    <xf numFmtId="0" fontId="39" fillId="32" borderId="46" xfId="0" applyFont="1" applyFill="1" applyBorder="1" applyAlignment="1">
      <alignment horizontal="center" vertical="center"/>
    </xf>
    <xf numFmtId="0" fontId="39" fillId="32" borderId="47" xfId="0" applyFont="1" applyFill="1" applyBorder="1" applyAlignment="1">
      <alignment horizontal="center" vertical="center"/>
    </xf>
    <xf numFmtId="0" fontId="20" fillId="28" borderId="32" xfId="0" applyFont="1" applyFill="1" applyBorder="1" applyAlignment="1">
      <alignment horizontal="center"/>
    </xf>
    <xf numFmtId="0" fontId="0" fillId="28" borderId="33" xfId="0" applyFill="1" applyBorder="1" applyAlignment="1">
      <alignment horizontal="center"/>
    </xf>
    <xf numFmtId="0" fontId="0" fillId="28" borderId="34" xfId="0" applyFill="1" applyBorder="1" applyAlignment="1">
      <alignment horizontal="center"/>
    </xf>
    <xf numFmtId="0" fontId="19" fillId="26" borderId="32" xfId="0" applyFont="1" applyFill="1" applyBorder="1" applyAlignment="1">
      <alignment horizontal="center"/>
    </xf>
    <xf numFmtId="0" fontId="19" fillId="26" borderId="33" xfId="0" applyFont="1" applyFill="1" applyBorder="1" applyAlignment="1">
      <alignment horizontal="center"/>
    </xf>
    <xf numFmtId="0" fontId="19" fillId="26" borderId="34" xfId="0" applyFont="1" applyFill="1" applyBorder="1" applyAlignment="1">
      <alignment horizontal="center"/>
    </xf>
    <xf numFmtId="0" fontId="20" fillId="28" borderId="64" xfId="0" applyFont="1" applyFill="1" applyBorder="1" applyAlignment="1">
      <alignment horizontal="center"/>
    </xf>
    <xf numFmtId="0" fontId="20" fillId="28" borderId="65" xfId="0" applyFont="1" applyFill="1" applyBorder="1" applyAlignment="1">
      <alignment horizontal="center"/>
    </xf>
    <xf numFmtId="0" fontId="20" fillId="28" borderId="34" xfId="0" applyFont="1" applyFill="1" applyBorder="1" applyAlignment="1">
      <alignment horizontal="center"/>
    </xf>
    <xf numFmtId="0" fontId="19" fillId="26" borderId="30" xfId="0" applyFont="1" applyFill="1" applyBorder="1" applyAlignment="1">
      <alignment horizontal="center"/>
    </xf>
    <xf numFmtId="0" fontId="19" fillId="26" borderId="0" xfId="0" applyFont="1" applyFill="1" applyBorder="1" applyAlignment="1">
      <alignment horizontal="center"/>
    </xf>
    <xf numFmtId="0" fontId="15" fillId="33" borderId="32" xfId="0" applyFont="1" applyFill="1" applyBorder="1" applyAlignment="1">
      <alignment horizontal="center" vertical="center"/>
    </xf>
    <xf numFmtId="0" fontId="15" fillId="33" borderId="33" xfId="0" applyFont="1" applyFill="1" applyBorder="1" applyAlignment="1">
      <alignment horizontal="center" vertical="center"/>
    </xf>
    <xf numFmtId="0" fontId="15" fillId="33" borderId="34" xfId="0" applyFont="1" applyFill="1" applyBorder="1" applyAlignment="1">
      <alignment horizontal="center" vertical="center"/>
    </xf>
    <xf numFmtId="16" fontId="20" fillId="28" borderId="32" xfId="0" applyNumberFormat="1" applyFont="1" applyFill="1" applyBorder="1" applyAlignment="1">
      <alignment horizontal="center" vertical="center"/>
    </xf>
    <xf numFmtId="16" fontId="20" fillId="28" borderId="33" xfId="0" applyNumberFormat="1" applyFont="1" applyFill="1" applyBorder="1" applyAlignment="1">
      <alignment horizontal="center" vertical="center"/>
    </xf>
    <xf numFmtId="16" fontId="20" fillId="28" borderId="34" xfId="0" applyNumberFormat="1" applyFont="1" applyFill="1" applyBorder="1" applyAlignment="1">
      <alignment horizontal="center" vertical="center"/>
    </xf>
    <xf numFmtId="16" fontId="19" fillId="26" borderId="35" xfId="0" applyNumberFormat="1" applyFont="1" applyFill="1" applyBorder="1" applyAlignment="1">
      <alignment horizontal="center" vertical="center"/>
    </xf>
    <xf numFmtId="16" fontId="19" fillId="26" borderId="36" xfId="0" applyNumberFormat="1" applyFont="1" applyFill="1" applyBorder="1" applyAlignment="1">
      <alignment horizontal="center" vertical="center"/>
    </xf>
    <xf numFmtId="16" fontId="19" fillId="26" borderId="37" xfId="0" applyNumberFormat="1" applyFont="1" applyFill="1" applyBorder="1" applyAlignment="1">
      <alignment horizontal="center" vertical="center"/>
    </xf>
    <xf numFmtId="0" fontId="20" fillId="28" borderId="33" xfId="0" applyFont="1" applyFill="1" applyBorder="1" applyAlignment="1">
      <alignment horizontal="center"/>
    </xf>
    <xf numFmtId="0" fontId="39" fillId="32" borderId="53" xfId="0" applyFont="1" applyFill="1" applyBorder="1" applyAlignment="1">
      <alignment horizontal="center" vertical="center" wrapText="1"/>
    </xf>
    <xf numFmtId="0" fontId="39" fillId="32" borderId="50" xfId="0" applyFont="1" applyFill="1" applyBorder="1" applyAlignment="1">
      <alignment horizontal="center" vertical="center" wrapText="1"/>
    </xf>
    <xf numFmtId="0" fontId="39" fillId="32" borderId="55" xfId="0" applyFont="1" applyFill="1" applyBorder="1" applyAlignment="1">
      <alignment horizontal="center" vertical="center" wrapText="1"/>
    </xf>
    <xf numFmtId="0" fontId="39" fillId="32" borderId="46" xfId="0" applyFont="1" applyFill="1" applyBorder="1" applyAlignment="1">
      <alignment horizontal="center" vertical="center" wrapText="1"/>
    </xf>
    <xf numFmtId="0" fontId="39" fillId="32" borderId="47" xfId="0" applyFont="1" applyFill="1" applyBorder="1" applyAlignment="1">
      <alignment horizontal="center" vertical="center" wrapText="1"/>
    </xf>
    <xf numFmtId="14" fontId="15" fillId="33" borderId="32" xfId="0" applyNumberFormat="1" applyFont="1" applyFill="1" applyBorder="1" applyAlignment="1">
      <alignment horizontal="center" vertical="center"/>
    </xf>
    <xf numFmtId="0" fontId="39" fillId="32" borderId="64" xfId="0" applyFont="1" applyFill="1" applyBorder="1" applyAlignment="1">
      <alignment horizontal="center" vertical="center" wrapText="1"/>
    </xf>
    <xf numFmtId="0" fontId="39" fillId="32" borderId="35" xfId="0" applyFont="1" applyFill="1" applyBorder="1" applyAlignment="1">
      <alignment horizontal="center" vertical="center" wrapText="1"/>
    </xf>
    <xf numFmtId="0" fontId="39" fillId="32" borderId="56" xfId="0" applyFont="1" applyFill="1" applyBorder="1" applyAlignment="1">
      <alignment horizontal="center" vertical="center" wrapText="1"/>
    </xf>
    <xf numFmtId="0" fontId="39" fillId="32" borderId="32" xfId="0" applyFont="1" applyFill="1" applyBorder="1" applyAlignment="1">
      <alignment horizontal="center" vertical="center" wrapText="1"/>
    </xf>
    <xf numFmtId="0" fontId="39" fillId="32" borderId="33" xfId="0" applyFont="1" applyFill="1" applyBorder="1" applyAlignment="1">
      <alignment horizontal="center" vertical="center" wrapText="1"/>
    </xf>
    <xf numFmtId="0" fontId="39" fillId="32" borderId="34" xfId="0" applyFont="1" applyFill="1" applyBorder="1" applyAlignment="1">
      <alignment horizontal="center" vertical="center" wrapText="1"/>
    </xf>
    <xf numFmtId="0" fontId="53" fillId="33" borderId="32" xfId="0" applyFont="1" applyFill="1" applyBorder="1" applyAlignment="1">
      <alignment horizontal="center" vertical="center"/>
    </xf>
    <xf numFmtId="0" fontId="53" fillId="33" borderId="33" xfId="0" applyFont="1" applyFill="1" applyBorder="1" applyAlignment="1">
      <alignment horizontal="center" vertical="center"/>
    </xf>
    <xf numFmtId="0" fontId="0" fillId="36" borderId="0" xfId="0" applyFill="1" applyAlignment="1">
      <alignment horizontal="center"/>
    </xf>
    <xf numFmtId="0" fontId="15" fillId="33" borderId="30" xfId="0" applyFont="1" applyFill="1" applyBorder="1" applyAlignment="1">
      <alignment horizontal="center" vertical="center"/>
    </xf>
    <xf numFmtId="0" fontId="15" fillId="33" borderId="0" xfId="0" applyFont="1" applyFill="1" applyBorder="1" applyAlignment="1">
      <alignment horizontal="center" vertical="center"/>
    </xf>
  </cellXfs>
  <cellStyles count="72">
    <cellStyle name="20 % – Zvýraznění1" xfId="1"/>
    <cellStyle name="20 % – Zvýraznění2" xfId="2"/>
    <cellStyle name="20 % – Zvýraznění3" xfId="3"/>
    <cellStyle name="20 % – Zvýraznění4" xfId="4"/>
    <cellStyle name="20 % – Zvýraznění5" xfId="5"/>
    <cellStyle name="20 % – Zvýraznění6" xfId="6"/>
    <cellStyle name="40 % – Zvýraznění1" xfId="7"/>
    <cellStyle name="40 % – Zvýraznění2" xfId="8"/>
    <cellStyle name="40 % – Zvýraznění3" xfId="9"/>
    <cellStyle name="40 % – Zvýraznění4" xfId="10"/>
    <cellStyle name="40 % – Zvýraznění5" xfId="11"/>
    <cellStyle name="40 % – Zvýraznění6" xfId="12"/>
    <cellStyle name="60 % – Zvýraznění1" xfId="13"/>
    <cellStyle name="60 % – Zvýraznění2" xfId="14"/>
    <cellStyle name="60 % – Zvýraznění3" xfId="15"/>
    <cellStyle name="60 % – Zvýraznění4" xfId="16"/>
    <cellStyle name="60 % – Zvýraznění5" xfId="17"/>
    <cellStyle name="60 % – Zvýraznění6" xfId="18"/>
    <cellStyle name="Celkem" xfId="19"/>
    <cellStyle name="Čárka" xfId="20" builtinId="3"/>
    <cellStyle name="Excel Built-in Hyperlink" xfId="50"/>
    <cellStyle name="Excel Built-in Normal" xfId="49"/>
    <cellStyle name="Hypertextový odkaz 2" xfId="53"/>
    <cellStyle name="Hypertextový odkaz 3" xfId="59"/>
    <cellStyle name="Hypertextový odkaz 4" xfId="62"/>
    <cellStyle name="Hypertextový odkaz 4 2" xfId="63"/>
    <cellStyle name="Hypertextový odkaz 4 2 2" xfId="70"/>
    <cellStyle name="Chybně" xfId="21"/>
    <cellStyle name="Kontrolní buňka" xfId="22"/>
    <cellStyle name="Nadpis 1" xfId="23"/>
    <cellStyle name="Nadpis 2" xfId="24"/>
    <cellStyle name="Nadpis 3" xfId="25"/>
    <cellStyle name="Nadpis 4" xfId="26"/>
    <cellStyle name="Název" xfId="27"/>
    <cellStyle name="Neutrální" xfId="28"/>
    <cellStyle name="Normal 2" xfId="29"/>
    <cellStyle name="Normal 2 2" xfId="45"/>
    <cellStyle name="Normální" xfId="0" builtinId="0"/>
    <cellStyle name="Normální 2" xfId="46"/>
    <cellStyle name="Normální 2 2" xfId="47"/>
    <cellStyle name="Normální 2 2 2" xfId="57"/>
    <cellStyle name="Normální 2 2 3" xfId="68"/>
    <cellStyle name="Normální 2 3" xfId="52"/>
    <cellStyle name="Normální 2 4" xfId="66"/>
    <cellStyle name="Normální 3" xfId="54"/>
    <cellStyle name="Normální 3 2" xfId="56"/>
    <cellStyle name="Normální 3 3" xfId="60"/>
    <cellStyle name="Normální 3 3 2" xfId="69"/>
    <cellStyle name="Normální 3 4" xfId="67"/>
    <cellStyle name="Normální 4" xfId="55"/>
    <cellStyle name="Normální 5" xfId="58"/>
    <cellStyle name="Normální 6" xfId="51"/>
    <cellStyle name="Normální 6 2" xfId="61"/>
    <cellStyle name="Normální 6 3" xfId="65"/>
    <cellStyle name="Normální 7" xfId="48"/>
    <cellStyle name="Normální 8" xfId="64"/>
    <cellStyle name="Normální 9" xfId="71"/>
    <cellStyle name="Poznámka" xfId="30"/>
    <cellStyle name="Propojená buňka" xfId="31"/>
    <cellStyle name="Správně" xfId="32"/>
    <cellStyle name="Text upozornění" xfId="33"/>
    <cellStyle name="Title" xfId="34"/>
    <cellStyle name="Vstup" xfId="35"/>
    <cellStyle name="Výpočet" xfId="36"/>
    <cellStyle name="Výstup" xfId="37"/>
    <cellStyle name="Vysvětlující text" xfId="38"/>
    <cellStyle name="Zvýraznění 1" xfId="39"/>
    <cellStyle name="Zvýraznění 2" xfId="40"/>
    <cellStyle name="Zvýraznění 3" xfId="41"/>
    <cellStyle name="Zvýraznění 4" xfId="42"/>
    <cellStyle name="Zvýraznění 5" xfId="43"/>
    <cellStyle name="Zvýraznění 6" xfId="44"/>
  </cellStyles>
  <dxfs count="5">
    <dxf>
      <fill>
        <patternFill>
          <bgColor theme="9" tint="0.79998168889431442"/>
        </patternFill>
      </fill>
    </dxf>
    <dxf>
      <fill>
        <patternFill>
          <bgColor theme="9" tint="0.79998168889431442"/>
        </patternFill>
      </fill>
    </dxf>
    <dxf>
      <fill>
        <patternFill>
          <bgColor indexed="47"/>
        </patternFill>
      </fill>
    </dxf>
    <dxf>
      <font>
        <color rgb="FFFF0000"/>
      </font>
      <fill>
        <gradientFill type="path" left="0.5" right="0.5" top="0.5" bottom="0.5">
          <stop position="0">
            <color theme="0"/>
          </stop>
          <stop position="1">
            <color theme="0" tint="-0.25098422193060094"/>
          </stop>
        </gradientFill>
      </fill>
    </dxf>
    <dxf>
      <font>
        <color theme="1"/>
      </font>
      <fill>
        <gradientFill type="path" left="0.5" right="0.5" top="0.5" bottom="0.5">
          <stop position="0">
            <color theme="0"/>
          </stop>
          <stop position="1">
            <color theme="1" tint="0.49803155613879818"/>
          </stop>
        </gradient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90" zoomScaleNormal="100" workbookViewId="0">
      <selection activeCell="B44" sqref="B44"/>
    </sheetView>
  </sheetViews>
  <sheetFormatPr defaultColWidth="9.140625" defaultRowHeight="12.75" x14ac:dyDescent="0.2"/>
  <cols>
    <col min="1" max="1" width="9.42578125" style="113" bestFit="1" customWidth="1"/>
    <col min="2" max="2" width="91.28515625" style="113" customWidth="1"/>
    <col min="3" max="3" width="9.42578125" style="113" bestFit="1" customWidth="1"/>
    <col min="4" max="4" width="87.85546875" style="113" customWidth="1"/>
    <col min="5" max="5" width="21.85546875" style="113" customWidth="1"/>
    <col min="6" max="6" width="9.140625" style="113"/>
    <col min="7" max="7" width="28.7109375" style="113" customWidth="1"/>
    <col min="8" max="8" width="9.140625" style="113"/>
    <col min="9" max="9" width="29.5703125" style="113" customWidth="1"/>
    <col min="10" max="10" width="9.140625" style="113"/>
    <col min="11" max="11" width="18.7109375" style="113" customWidth="1"/>
    <col min="12" max="16384" width="9.140625" style="113"/>
  </cols>
  <sheetData>
    <row r="1" spans="1:20" ht="120.75" customHeight="1" thickBot="1" x14ac:dyDescent="0.25">
      <c r="A1" s="241" t="s">
        <v>128</v>
      </c>
      <c r="B1" s="242"/>
      <c r="C1" s="242"/>
      <c r="D1" s="243"/>
      <c r="E1" s="170"/>
      <c r="F1" s="170"/>
      <c r="G1" s="170"/>
      <c r="H1" s="170"/>
      <c r="I1" s="170"/>
      <c r="J1" s="170"/>
      <c r="K1" s="170"/>
      <c r="L1" s="171"/>
      <c r="M1" s="171"/>
      <c r="N1" s="171"/>
      <c r="O1" s="171"/>
      <c r="P1" s="171"/>
      <c r="Q1" s="171"/>
      <c r="R1" s="171"/>
      <c r="S1" s="171"/>
      <c r="T1" s="171"/>
    </row>
    <row r="2" spans="1:20" ht="10.5" customHeight="1" thickBot="1" x14ac:dyDescent="0.25">
      <c r="A2" s="164"/>
      <c r="B2" s="165"/>
      <c r="C2" s="165"/>
      <c r="D2" s="166"/>
      <c r="E2" s="165"/>
      <c r="F2" s="165"/>
      <c r="G2" s="165"/>
      <c r="H2" s="165"/>
      <c r="I2" s="165"/>
      <c r="J2" s="165"/>
      <c r="K2" s="165"/>
      <c r="L2" s="165"/>
      <c r="M2" s="165"/>
      <c r="N2" s="165"/>
      <c r="O2" s="165"/>
      <c r="P2" s="165"/>
      <c r="Q2" s="165"/>
      <c r="R2" s="165"/>
      <c r="S2" s="165"/>
      <c r="T2" s="165"/>
    </row>
    <row r="3" spans="1:20" ht="27" customHeight="1" thickBot="1" x14ac:dyDescent="0.45">
      <c r="A3" s="246" t="s">
        <v>52</v>
      </c>
      <c r="B3" s="247"/>
      <c r="C3" s="247"/>
      <c r="D3" s="248"/>
    </row>
    <row r="4" spans="1:20" ht="9.75" customHeight="1" thickBot="1" x14ac:dyDescent="0.25">
      <c r="A4" s="167"/>
      <c r="B4" s="168"/>
      <c r="C4" s="168"/>
      <c r="D4" s="169"/>
    </row>
    <row r="5" spans="1:20" ht="20.25" customHeight="1" thickBot="1" x14ac:dyDescent="0.35">
      <c r="A5" s="252" t="s">
        <v>48</v>
      </c>
      <c r="B5" s="253"/>
      <c r="C5" s="253"/>
      <c r="D5" s="254"/>
    </row>
    <row r="6" spans="1:20" ht="15.75" customHeight="1" x14ac:dyDescent="0.25">
      <c r="A6" s="237" t="s">
        <v>46</v>
      </c>
      <c r="B6" s="238"/>
      <c r="C6" s="237" t="s">
        <v>47</v>
      </c>
      <c r="D6" s="238"/>
    </row>
    <row r="7" spans="1:20" ht="42" customHeight="1" x14ac:dyDescent="0.2">
      <c r="A7" s="251" t="s">
        <v>77</v>
      </c>
      <c r="B7" s="249"/>
      <c r="C7" s="249" t="s">
        <v>83</v>
      </c>
      <c r="D7" s="250"/>
    </row>
    <row r="8" spans="1:20" ht="15" x14ac:dyDescent="0.2">
      <c r="A8" s="19" t="s">
        <v>58</v>
      </c>
      <c r="B8" s="20" t="s">
        <v>74</v>
      </c>
      <c r="C8" s="21" t="s">
        <v>78</v>
      </c>
      <c r="D8" s="22" t="s">
        <v>76</v>
      </c>
    </row>
    <row r="9" spans="1:20" ht="15" x14ac:dyDescent="0.2">
      <c r="A9" s="19" t="s">
        <v>75</v>
      </c>
      <c r="B9" s="20" t="s">
        <v>126</v>
      </c>
      <c r="C9" s="21" t="s">
        <v>79</v>
      </c>
      <c r="D9" s="22" t="s">
        <v>84</v>
      </c>
    </row>
    <row r="10" spans="1:20" ht="15" x14ac:dyDescent="0.2">
      <c r="A10" s="19" t="s">
        <v>66</v>
      </c>
      <c r="B10" s="20" t="s">
        <v>125</v>
      </c>
      <c r="C10" s="21" t="s">
        <v>80</v>
      </c>
      <c r="D10" s="22" t="s">
        <v>85</v>
      </c>
    </row>
    <row r="11" spans="1:20" ht="15" x14ac:dyDescent="0.2">
      <c r="A11" s="19"/>
      <c r="B11" s="20"/>
      <c r="C11" s="21" t="s">
        <v>81</v>
      </c>
      <c r="D11" s="22" t="s">
        <v>86</v>
      </c>
    </row>
    <row r="12" spans="1:20" ht="15" x14ac:dyDescent="0.2">
      <c r="A12" s="23"/>
      <c r="B12" s="20"/>
      <c r="C12" s="21" t="s">
        <v>82</v>
      </c>
      <c r="D12" s="22" t="s">
        <v>87</v>
      </c>
    </row>
    <row r="13" spans="1:20" ht="15" x14ac:dyDescent="0.2">
      <c r="A13" s="19"/>
      <c r="B13" s="21"/>
      <c r="C13" s="21" t="s">
        <v>56</v>
      </c>
      <c r="D13" s="22" t="s">
        <v>88</v>
      </c>
    </row>
    <row r="14" spans="1:20" ht="15" x14ac:dyDescent="0.2">
      <c r="A14" s="19"/>
      <c r="B14" s="21"/>
      <c r="C14" s="21" t="s">
        <v>89</v>
      </c>
      <c r="D14" s="22" t="s">
        <v>67</v>
      </c>
    </row>
    <row r="15" spans="1:20" ht="15.75" thickBot="1" x14ac:dyDescent="0.25">
      <c r="A15" s="24"/>
      <c r="B15" s="25"/>
      <c r="C15" s="25"/>
      <c r="D15" s="26"/>
    </row>
    <row r="16" spans="1:20" ht="23.25" customHeight="1" thickBot="1" x14ac:dyDescent="0.35">
      <c r="A16" s="252" t="s">
        <v>49</v>
      </c>
      <c r="B16" s="253"/>
      <c r="C16" s="253"/>
      <c r="D16" s="254"/>
    </row>
    <row r="17" spans="1:4" ht="15.75" customHeight="1" x14ac:dyDescent="0.25">
      <c r="A17" s="237" t="s">
        <v>50</v>
      </c>
      <c r="B17" s="238"/>
      <c r="C17" s="237" t="s">
        <v>51</v>
      </c>
      <c r="D17" s="238"/>
    </row>
    <row r="18" spans="1:4" ht="75.75" customHeight="1" x14ac:dyDescent="0.2">
      <c r="A18" s="239" t="s">
        <v>110</v>
      </c>
      <c r="B18" s="240"/>
      <c r="C18" s="244" t="s">
        <v>107</v>
      </c>
      <c r="D18" s="245"/>
    </row>
    <row r="19" spans="1:4" ht="15" x14ac:dyDescent="0.2">
      <c r="A19" s="27" t="s">
        <v>57</v>
      </c>
      <c r="B19" s="21" t="s">
        <v>53</v>
      </c>
      <c r="C19" s="28" t="s">
        <v>57</v>
      </c>
      <c r="D19" s="29" t="s">
        <v>61</v>
      </c>
    </row>
    <row r="20" spans="1:4" ht="15" x14ac:dyDescent="0.2">
      <c r="A20" s="27" t="s">
        <v>58</v>
      </c>
      <c r="B20" s="21" t="s">
        <v>54</v>
      </c>
      <c r="C20" s="28" t="s">
        <v>58</v>
      </c>
      <c r="D20" s="29" t="s">
        <v>68</v>
      </c>
    </row>
    <row r="21" spans="1:4" ht="15" x14ac:dyDescent="0.2">
      <c r="A21" s="27" t="s">
        <v>105</v>
      </c>
      <c r="B21" s="21" t="s">
        <v>55</v>
      </c>
      <c r="C21" s="28" t="s">
        <v>63</v>
      </c>
      <c r="D21" s="29" t="s">
        <v>69</v>
      </c>
    </row>
    <row r="22" spans="1:4" ht="15" x14ac:dyDescent="0.2">
      <c r="A22" s="27" t="s">
        <v>59</v>
      </c>
      <c r="B22" s="21" t="s">
        <v>90</v>
      </c>
      <c r="C22" s="28" t="s">
        <v>64</v>
      </c>
      <c r="D22" s="29" t="s">
        <v>70</v>
      </c>
    </row>
    <row r="23" spans="1:4" ht="15" x14ac:dyDescent="0.2">
      <c r="A23" s="27" t="s">
        <v>60</v>
      </c>
      <c r="B23" s="30" t="s">
        <v>91</v>
      </c>
      <c r="C23" s="28" t="s">
        <v>65</v>
      </c>
      <c r="D23" s="29" t="s">
        <v>72</v>
      </c>
    </row>
    <row r="24" spans="1:4" ht="15" x14ac:dyDescent="0.2">
      <c r="A24" s="19" t="s">
        <v>66</v>
      </c>
      <c r="B24" s="21" t="s">
        <v>92</v>
      </c>
      <c r="C24" s="28" t="s">
        <v>66</v>
      </c>
      <c r="D24" s="29" t="s">
        <v>62</v>
      </c>
    </row>
    <row r="25" spans="1:4" ht="15.75" thickBot="1" x14ac:dyDescent="0.25">
      <c r="A25" s="31"/>
      <c r="B25" s="32"/>
      <c r="C25" s="32"/>
      <c r="D25" s="33"/>
    </row>
    <row r="26" spans="1:4" ht="26.25" customHeight="1" thickBot="1" x14ac:dyDescent="0.35">
      <c r="A26" s="252" t="s">
        <v>71</v>
      </c>
      <c r="B26" s="253"/>
      <c r="C26" s="253"/>
      <c r="D26" s="254"/>
    </row>
    <row r="27" spans="1:4" ht="15.75" customHeight="1" x14ac:dyDescent="0.25">
      <c r="A27" s="237" t="s">
        <v>50</v>
      </c>
      <c r="B27" s="238"/>
      <c r="C27" s="237" t="s">
        <v>51</v>
      </c>
      <c r="D27" s="238"/>
    </row>
    <row r="28" spans="1:4" ht="104.25" customHeight="1" x14ac:dyDescent="0.2">
      <c r="A28" s="239" t="s">
        <v>230</v>
      </c>
      <c r="B28" s="240"/>
      <c r="C28" s="244" t="s">
        <v>111</v>
      </c>
      <c r="D28" s="245"/>
    </row>
    <row r="29" spans="1:4" ht="15" x14ac:dyDescent="0.2">
      <c r="A29" s="19" t="s">
        <v>56</v>
      </c>
      <c r="B29" s="34" t="s">
        <v>53</v>
      </c>
      <c r="C29" s="20" t="s">
        <v>57</v>
      </c>
      <c r="D29" s="29" t="s">
        <v>61</v>
      </c>
    </row>
    <row r="30" spans="1:4" ht="15" x14ac:dyDescent="0.2">
      <c r="A30" s="19" t="s">
        <v>57</v>
      </c>
      <c r="B30" s="34" t="s">
        <v>93</v>
      </c>
      <c r="C30" s="20" t="s">
        <v>58</v>
      </c>
      <c r="D30" s="29" t="s">
        <v>68</v>
      </c>
    </row>
    <row r="31" spans="1:4" ht="15" x14ac:dyDescent="0.2">
      <c r="A31" s="19" t="s">
        <v>58</v>
      </c>
      <c r="B31" s="34" t="s">
        <v>94</v>
      </c>
      <c r="C31" s="20" t="s">
        <v>75</v>
      </c>
      <c r="D31" s="29" t="s">
        <v>69</v>
      </c>
    </row>
    <row r="32" spans="1:4" ht="15" x14ac:dyDescent="0.2">
      <c r="A32" s="19" t="s">
        <v>75</v>
      </c>
      <c r="B32" s="34" t="s">
        <v>95</v>
      </c>
      <c r="C32" s="20" t="s">
        <v>59</v>
      </c>
      <c r="D32" s="29" t="s">
        <v>70</v>
      </c>
    </row>
    <row r="33" spans="1:4" ht="15" x14ac:dyDescent="0.2">
      <c r="A33" s="23" t="s">
        <v>60</v>
      </c>
      <c r="B33" s="34" t="s">
        <v>96</v>
      </c>
      <c r="C33" s="20" t="s">
        <v>60</v>
      </c>
      <c r="D33" s="29" t="s">
        <v>72</v>
      </c>
    </row>
    <row r="34" spans="1:4" ht="15" x14ac:dyDescent="0.2">
      <c r="A34" s="19" t="s">
        <v>66</v>
      </c>
      <c r="B34" s="21" t="s">
        <v>97</v>
      </c>
      <c r="C34" s="35" t="s">
        <v>66</v>
      </c>
      <c r="D34" s="29" t="s">
        <v>62</v>
      </c>
    </row>
    <row r="35" spans="1:4" ht="15" x14ac:dyDescent="0.2">
      <c r="A35" s="231"/>
      <c r="B35" s="232"/>
      <c r="C35" s="36"/>
      <c r="D35" s="37"/>
    </row>
    <row r="36" spans="1:4" ht="15" x14ac:dyDescent="0.2">
      <c r="A36" s="233"/>
      <c r="B36" s="234"/>
      <c r="C36" s="36"/>
      <c r="D36" s="37"/>
    </row>
    <row r="37" spans="1:4" ht="15" x14ac:dyDescent="0.2">
      <c r="A37" s="233"/>
      <c r="B37" s="234"/>
      <c r="C37" s="36"/>
      <c r="D37" s="37"/>
    </row>
    <row r="38" spans="1:4" ht="15" x14ac:dyDescent="0.2">
      <c r="A38" s="235"/>
      <c r="B38" s="236"/>
      <c r="C38" s="36"/>
      <c r="D38" s="37"/>
    </row>
    <row r="39" spans="1:4" ht="15" x14ac:dyDescent="0.2">
      <c r="A39" s="19" t="s">
        <v>99</v>
      </c>
      <c r="B39" s="21" t="s">
        <v>98</v>
      </c>
      <c r="C39" s="36"/>
      <c r="D39" s="37"/>
    </row>
    <row r="40" spans="1:4" ht="15" x14ac:dyDescent="0.2">
      <c r="A40" s="19" t="s">
        <v>106</v>
      </c>
      <c r="B40" s="21" t="s">
        <v>100</v>
      </c>
      <c r="C40" s="36"/>
      <c r="D40" s="37"/>
    </row>
    <row r="41" spans="1:4" ht="15" x14ac:dyDescent="0.2">
      <c r="A41" s="31"/>
      <c r="B41" s="32"/>
      <c r="C41" s="36"/>
      <c r="D41" s="37"/>
    </row>
    <row r="42" spans="1:4" ht="15" x14ac:dyDescent="0.2">
      <c r="A42" s="31"/>
      <c r="B42" s="32"/>
      <c r="C42" s="36"/>
      <c r="D42" s="37"/>
    </row>
    <row r="43" spans="1:4" ht="15" x14ac:dyDescent="0.2">
      <c r="A43" s="31"/>
      <c r="B43" s="32"/>
      <c r="C43" s="36"/>
      <c r="D43" s="37"/>
    </row>
    <row r="44" spans="1:4" ht="15" x14ac:dyDescent="0.2">
      <c r="A44" s="31"/>
      <c r="B44" s="32"/>
      <c r="C44" s="36"/>
      <c r="D44" s="37"/>
    </row>
    <row r="45" spans="1:4" ht="15" x14ac:dyDescent="0.2">
      <c r="A45" s="31"/>
      <c r="B45" s="32"/>
      <c r="C45" s="36"/>
      <c r="D45" s="37"/>
    </row>
    <row r="46" spans="1:4" ht="15.75" thickBot="1" x14ac:dyDescent="0.25">
      <c r="A46" s="24"/>
      <c r="B46" s="25"/>
      <c r="C46" s="25"/>
      <c r="D46" s="26"/>
    </row>
  </sheetData>
  <mergeCells count="18">
    <mergeCell ref="A28:B28"/>
    <mergeCell ref="A27:B27"/>
    <mergeCell ref="A35:B38"/>
    <mergeCell ref="C27:D27"/>
    <mergeCell ref="A18:B18"/>
    <mergeCell ref="A1:D1"/>
    <mergeCell ref="C28:D28"/>
    <mergeCell ref="A3:D3"/>
    <mergeCell ref="C7:D7"/>
    <mergeCell ref="A7:B7"/>
    <mergeCell ref="A17:B17"/>
    <mergeCell ref="C17:D17"/>
    <mergeCell ref="A16:D16"/>
    <mergeCell ref="A26:D26"/>
    <mergeCell ref="C6:D6"/>
    <mergeCell ref="C18:D18"/>
    <mergeCell ref="A5:D5"/>
    <mergeCell ref="A6:B6"/>
  </mergeCells>
  <phoneticPr fontId="0" type="noConversion"/>
  <pageMargins left="0.70866141732283472" right="0.70866141732283472" top="0.74803149606299213" bottom="0.74803149606299213" header="0.31496062992125984" footer="0.31496062992125984"/>
  <pageSetup paperSize="9" scale="45" orientation="portrait" r:id="rId1"/>
  <colBreaks count="1" manualBreakCount="1">
    <brk id="4" max="4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pane xSplit="1" ySplit="2" topLeftCell="B3" activePane="bottomRight" state="frozen"/>
      <selection pane="topRight" activeCell="B1" sqref="B1"/>
      <selection pane="bottomLeft" activeCell="A3" sqref="A3"/>
      <selection pane="bottomRight" activeCell="H6" sqref="H6"/>
    </sheetView>
  </sheetViews>
  <sheetFormatPr defaultColWidth="9.140625" defaultRowHeight="12.75" x14ac:dyDescent="0.2"/>
  <cols>
    <col min="1" max="1" width="21.85546875" style="113" customWidth="1"/>
    <col min="2" max="3" width="3.85546875" style="113" bestFit="1" customWidth="1"/>
    <col min="4" max="4" width="5.7109375" style="113" customWidth="1"/>
    <col min="5" max="5" width="9.140625" style="113" hidden="1" customWidth="1"/>
    <col min="6" max="16384" width="9.140625" style="113"/>
  </cols>
  <sheetData>
    <row r="1" spans="1:5" ht="31.5" customHeight="1" x14ac:dyDescent="0.2">
      <c r="A1" s="298" t="s">
        <v>216</v>
      </c>
      <c r="B1" s="299"/>
      <c r="C1" s="299"/>
      <c r="D1" s="299"/>
      <c r="E1" s="299"/>
    </row>
    <row r="2" spans="1:5" ht="54" customHeight="1" thickBot="1" x14ac:dyDescent="0.25">
      <c r="A2" s="154" t="s">
        <v>30</v>
      </c>
      <c r="B2" s="154" t="s">
        <v>213</v>
      </c>
      <c r="C2" s="154" t="s">
        <v>214</v>
      </c>
      <c r="D2" s="154" t="s">
        <v>215</v>
      </c>
    </row>
    <row r="3" spans="1:5" ht="17.45" customHeight="1" thickBot="1" x14ac:dyDescent="0.25">
      <c r="A3" s="130" t="s">
        <v>129</v>
      </c>
      <c r="B3" s="213">
        <v>5</v>
      </c>
      <c r="C3" s="213">
        <v>5</v>
      </c>
      <c r="D3" s="214">
        <f>SUM(B3:C3)</f>
        <v>10</v>
      </c>
    </row>
    <row r="4" spans="1:5" ht="19.149999999999999" customHeight="1" thickBot="1" x14ac:dyDescent="0.25">
      <c r="A4" s="130" t="s">
        <v>130</v>
      </c>
      <c r="B4" s="213">
        <v>5</v>
      </c>
      <c r="C4" s="213">
        <v>5</v>
      </c>
      <c r="D4" s="214">
        <f t="shared" ref="D4:D11" si="0">SUM(B4:C4)</f>
        <v>10</v>
      </c>
    </row>
    <row r="5" spans="1:5" ht="18" customHeight="1" thickBot="1" x14ac:dyDescent="0.25">
      <c r="A5" s="130" t="s">
        <v>131</v>
      </c>
      <c r="B5" s="213">
        <v>0</v>
      </c>
      <c r="C5" s="213">
        <v>0</v>
      </c>
      <c r="D5" s="214">
        <f t="shared" si="0"/>
        <v>0</v>
      </c>
    </row>
    <row r="6" spans="1:5" ht="19.899999999999999" customHeight="1" thickBot="1" x14ac:dyDescent="0.25">
      <c r="A6" s="130" t="s">
        <v>132</v>
      </c>
      <c r="B6" s="213">
        <v>5</v>
      </c>
      <c r="C6" s="213">
        <v>5</v>
      </c>
      <c r="D6" s="214">
        <f t="shared" si="0"/>
        <v>10</v>
      </c>
    </row>
    <row r="7" spans="1:5" ht="20.45" customHeight="1" thickBot="1" x14ac:dyDescent="0.25">
      <c r="A7" s="130" t="s">
        <v>133</v>
      </c>
      <c r="B7" s="213">
        <v>0</v>
      </c>
      <c r="C7" s="213">
        <v>0</v>
      </c>
      <c r="D7" s="214">
        <f t="shared" si="0"/>
        <v>0</v>
      </c>
    </row>
    <row r="8" spans="1:5" ht="18" customHeight="1" thickBot="1" x14ac:dyDescent="0.25">
      <c r="A8" s="130" t="s">
        <v>134</v>
      </c>
      <c r="B8" s="213">
        <v>5</v>
      </c>
      <c r="C8" s="213">
        <v>5</v>
      </c>
      <c r="D8" s="214">
        <f t="shared" si="0"/>
        <v>10</v>
      </c>
    </row>
    <row r="9" spans="1:5" ht="16.899999999999999" customHeight="1" thickBot="1" x14ac:dyDescent="0.25">
      <c r="A9" s="130" t="s">
        <v>135</v>
      </c>
      <c r="B9" s="213">
        <v>5</v>
      </c>
      <c r="C9" s="213">
        <v>5</v>
      </c>
      <c r="D9" s="214">
        <f t="shared" si="0"/>
        <v>10</v>
      </c>
    </row>
    <row r="10" spans="1:5" ht="20.45" customHeight="1" thickBot="1" x14ac:dyDescent="0.25">
      <c r="A10" s="130" t="s">
        <v>136</v>
      </c>
      <c r="B10" s="213">
        <v>0</v>
      </c>
      <c r="C10" s="213">
        <v>0</v>
      </c>
      <c r="D10" s="214">
        <f t="shared" si="0"/>
        <v>0</v>
      </c>
    </row>
    <row r="11" spans="1:5" ht="19.149999999999999" customHeight="1" thickBot="1" x14ac:dyDescent="0.25">
      <c r="A11" s="131" t="s">
        <v>137</v>
      </c>
      <c r="B11" s="215">
        <v>5</v>
      </c>
      <c r="C11" s="215">
        <v>5</v>
      </c>
      <c r="D11" s="214">
        <f t="shared" si="0"/>
        <v>10</v>
      </c>
    </row>
  </sheetData>
  <mergeCells count="1">
    <mergeCell ref="A1:E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zoomScaleNormal="100" workbookViewId="0">
      <pane xSplit="1" ySplit="1" topLeftCell="B2" activePane="bottomRight" state="frozen"/>
      <selection pane="topRight" activeCell="B1" sqref="B1"/>
      <selection pane="bottomLeft" activeCell="A2" sqref="A2"/>
      <selection pane="bottomRight" sqref="A1:F1"/>
    </sheetView>
  </sheetViews>
  <sheetFormatPr defaultColWidth="9.140625" defaultRowHeight="12.75" x14ac:dyDescent="0.2"/>
  <cols>
    <col min="1" max="1" width="21.42578125" style="113" customWidth="1"/>
    <col min="2" max="2" width="8.42578125" style="116" bestFit="1" customWidth="1"/>
    <col min="3" max="3" width="11.28515625" style="113" bestFit="1" customWidth="1"/>
    <col min="4" max="4" width="12.5703125" style="113" customWidth="1"/>
    <col min="5" max="5" width="16.28515625" style="113" bestFit="1" customWidth="1"/>
    <col min="6" max="6" width="9.42578125" style="115" bestFit="1" customWidth="1"/>
    <col min="7" max="7" width="2.7109375" style="113" customWidth="1"/>
    <col min="8" max="17" width="0" style="113" hidden="1" customWidth="1"/>
    <col min="18" max="16384" width="9.140625" style="113"/>
  </cols>
  <sheetData>
    <row r="1" spans="1:17" ht="27" customHeight="1" thickBot="1" x14ac:dyDescent="0.25">
      <c r="A1" s="255" t="s">
        <v>161</v>
      </c>
      <c r="B1" s="256"/>
      <c r="C1" s="256"/>
      <c r="D1" s="256"/>
      <c r="E1" s="256"/>
      <c r="F1" s="257"/>
      <c r="H1" s="258" t="s">
        <v>104</v>
      </c>
      <c r="I1" s="259"/>
      <c r="J1" s="259"/>
      <c r="K1" s="259"/>
      <c r="L1" s="259"/>
      <c r="M1" s="259"/>
      <c r="N1" s="259"/>
      <c r="O1" s="259"/>
      <c r="P1" s="259"/>
      <c r="Q1" s="259"/>
    </row>
    <row r="2" spans="1:17" ht="19.899999999999999" customHeight="1" x14ac:dyDescent="0.2">
      <c r="A2" s="107" t="s">
        <v>30</v>
      </c>
      <c r="B2" s="108" t="s">
        <v>26</v>
      </c>
      <c r="C2" s="108" t="s">
        <v>10</v>
      </c>
      <c r="D2" s="108" t="s">
        <v>29</v>
      </c>
      <c r="E2" s="108" t="s">
        <v>11</v>
      </c>
      <c r="F2" s="109" t="s">
        <v>8</v>
      </c>
      <c r="H2" s="117" t="s">
        <v>4</v>
      </c>
      <c r="I2" s="118" t="s">
        <v>5</v>
      </c>
      <c r="J2" s="118" t="s">
        <v>6</v>
      </c>
      <c r="K2" s="119" t="s">
        <v>7</v>
      </c>
      <c r="L2" s="118" t="s">
        <v>112</v>
      </c>
      <c r="M2" s="118" t="s">
        <v>113</v>
      </c>
      <c r="N2" s="118" t="s">
        <v>114</v>
      </c>
      <c r="O2" s="118" t="s">
        <v>115</v>
      </c>
      <c r="P2" s="118" t="s">
        <v>116</v>
      </c>
      <c r="Q2" s="120" t="s">
        <v>117</v>
      </c>
    </row>
    <row r="3" spans="1:17" ht="19.899999999999999" customHeight="1" x14ac:dyDescent="0.2">
      <c r="A3" s="130" t="s">
        <v>129</v>
      </c>
      <c r="B3" s="162">
        <f>RANK(F3,F3:F11,0)</f>
        <v>3</v>
      </c>
      <c r="C3" s="111">
        <f>'Trénink '!B31+'Trénink '!C31+'Suchá příprava'!D3</f>
        <v>660</v>
      </c>
      <c r="D3" s="112">
        <f>'Závody PKB'!Q4</f>
        <v>27</v>
      </c>
      <c r="E3" s="112">
        <f>Závody!U5+Závody!AP5+Závody!BJ5+Závody!CD5+Závody!CX5+Závody!DR5+Závody!EL5+Závody!FF5+Závody!FZ5+Závody!GT5+Závody!HN5+Závody!IH5</f>
        <v>436</v>
      </c>
      <c r="F3" s="110">
        <f>SUM(C3:E3)</f>
        <v>1123</v>
      </c>
      <c r="H3" s="121"/>
      <c r="I3" s="122"/>
      <c r="J3" s="122"/>
      <c r="K3" s="123"/>
      <c r="L3" s="124"/>
      <c r="M3" s="122"/>
      <c r="N3" s="122"/>
      <c r="O3" s="122"/>
      <c r="P3" s="125"/>
      <c r="Q3" s="126"/>
    </row>
    <row r="4" spans="1:17" ht="19.899999999999999" customHeight="1" x14ac:dyDescent="0.2">
      <c r="A4" s="130" t="s">
        <v>130</v>
      </c>
      <c r="B4" s="162">
        <f>RANK(F4,F3:F11,0)</f>
        <v>7</v>
      </c>
      <c r="C4" s="111">
        <f>'Trénink '!B32+'Trénink '!C32+'Suchá příprava'!D4</f>
        <v>443</v>
      </c>
      <c r="D4" s="112">
        <f>'Závody PKB'!Q5</f>
        <v>11</v>
      </c>
      <c r="E4" s="112">
        <f>Závody!U6+Závody!AP6+Závody!BJ6+Závody!CD6+Závody!CX6+Závody!DR6+Závody!EL6+Závody!FF6+Závody!FZ6+Závody!GT6+Závody!HN6+Závody!IH6</f>
        <v>236</v>
      </c>
      <c r="F4" s="110">
        <f>SUM(C4:E4)</f>
        <v>690</v>
      </c>
      <c r="H4" s="121"/>
      <c r="I4" s="122"/>
      <c r="J4" s="122"/>
      <c r="K4" s="123"/>
      <c r="L4" s="125"/>
      <c r="M4" s="122"/>
      <c r="N4" s="122"/>
      <c r="O4" s="122"/>
      <c r="P4" s="125"/>
      <c r="Q4" s="126"/>
    </row>
    <row r="5" spans="1:17" ht="19.899999999999999" customHeight="1" x14ac:dyDescent="0.2">
      <c r="A5" s="130" t="s">
        <v>131</v>
      </c>
      <c r="B5" s="162">
        <f>RANK(F5,F3:F11,0)</f>
        <v>9</v>
      </c>
      <c r="C5" s="111">
        <f>'Trénink '!B33+'Trénink '!C33+'Suchá příprava'!D5</f>
        <v>282</v>
      </c>
      <c r="D5" s="112"/>
      <c r="E5" s="112">
        <f>Závody!U7+Závody!AP7+Závody!BJ7+Závody!CD7+Závody!CX7+Závody!DR7+Závody!EL7+Závody!FF7+Závody!FZ7+Závody!GT7+Závody!HN7+Závody!IH7</f>
        <v>0</v>
      </c>
      <c r="F5" s="110">
        <f t="shared" ref="F5:F8" si="0">SUM(C5:E5)</f>
        <v>282</v>
      </c>
      <c r="H5" s="121"/>
      <c r="I5" s="122"/>
      <c r="J5" s="122"/>
      <c r="K5" s="123"/>
      <c r="L5" s="125"/>
      <c r="M5" s="122"/>
      <c r="N5" s="122"/>
      <c r="O5" s="122"/>
      <c r="P5" s="125"/>
      <c r="Q5" s="126"/>
    </row>
    <row r="6" spans="1:17" ht="19.899999999999999" customHeight="1" x14ac:dyDescent="0.2">
      <c r="A6" s="130" t="s">
        <v>132</v>
      </c>
      <c r="B6" s="172">
        <f>RANK(F6,F3:F11,0)</f>
        <v>2</v>
      </c>
      <c r="C6" s="111">
        <f>'Trénink '!B34+'Trénink '!C34+'Suchá příprava'!D6</f>
        <v>690</v>
      </c>
      <c r="D6" s="112">
        <f>'Závody PKB'!Q7</f>
        <v>34</v>
      </c>
      <c r="E6" s="112">
        <f>Závody!U8+Závody!AP8+Závody!BJ8+Závody!CD8+Závody!CX8+Závody!DR8+Závody!EL8+Závody!FF8+Závody!FZ8+Závody!GT8+Závody!HN8+Závody!IH8</f>
        <v>427</v>
      </c>
      <c r="F6" s="110">
        <f t="shared" si="0"/>
        <v>1151</v>
      </c>
      <c r="H6" s="121"/>
      <c r="I6" s="122"/>
      <c r="J6" s="122"/>
      <c r="K6" s="123"/>
      <c r="L6" s="125"/>
      <c r="M6" s="122"/>
      <c r="N6" s="122"/>
      <c r="O6" s="122"/>
      <c r="P6" s="125"/>
      <c r="Q6" s="126"/>
    </row>
    <row r="7" spans="1:17" ht="19.899999999999999" customHeight="1" x14ac:dyDescent="0.2">
      <c r="A7" s="130" t="s">
        <v>221</v>
      </c>
      <c r="B7" s="162">
        <f>RANK(F7,F3:F11,0)</f>
        <v>6</v>
      </c>
      <c r="C7" s="111">
        <f>'Trénink '!B35+'Trénink '!C35+'Suchá příprava'!D7</f>
        <v>605</v>
      </c>
      <c r="D7" s="112">
        <f>'Závody PKB'!Q8</f>
        <v>22</v>
      </c>
      <c r="E7" s="112">
        <f>Závody!U9+Závody!AP9+Závody!BJ9+Závody!CD9+Závody!CX9+Závody!DR9+Závody!EL9+Závody!FF9+Závody!FZ9+Závody!GT9+Závody!HN9+Závody!IH9</f>
        <v>124</v>
      </c>
      <c r="F7" s="110">
        <f t="shared" si="0"/>
        <v>751</v>
      </c>
      <c r="H7" s="121"/>
      <c r="I7" s="122"/>
      <c r="J7" s="122"/>
      <c r="K7" s="123"/>
      <c r="L7" s="125"/>
      <c r="M7" s="122"/>
      <c r="N7" s="122"/>
      <c r="O7" s="122"/>
      <c r="P7" s="125"/>
      <c r="Q7" s="126"/>
    </row>
    <row r="8" spans="1:17" ht="19.899999999999999" customHeight="1" x14ac:dyDescent="0.2">
      <c r="A8" s="130" t="s">
        <v>222</v>
      </c>
      <c r="B8" s="162">
        <f>RANK(F8,F3:F11,0)</f>
        <v>1</v>
      </c>
      <c r="C8" s="111">
        <f>'Trénink '!B36+'Trénink '!C36+'Suchá příprava'!D8</f>
        <v>735</v>
      </c>
      <c r="D8" s="112">
        <f>'Závody PKB'!Q9</f>
        <v>20</v>
      </c>
      <c r="E8" s="112">
        <f>Závody!U10+Závody!AP10+Závody!BJ10+Závody!CD10+Závody!CX10+Závody!DR10+Závody!EL10+Závody!FF10+Závody!FZ10+Závody!GT10+Závody!HN10+Závody!IH10</f>
        <v>475</v>
      </c>
      <c r="F8" s="110">
        <f t="shared" si="0"/>
        <v>1230</v>
      </c>
      <c r="H8" s="121"/>
      <c r="I8" s="122"/>
      <c r="J8" s="122"/>
      <c r="K8" s="123"/>
      <c r="L8" s="125"/>
      <c r="M8" s="122"/>
      <c r="N8" s="122"/>
      <c r="O8" s="122"/>
      <c r="P8" s="125"/>
      <c r="Q8" s="126"/>
    </row>
    <row r="9" spans="1:17" ht="19.899999999999999" customHeight="1" x14ac:dyDescent="0.2">
      <c r="A9" s="130" t="s">
        <v>135</v>
      </c>
      <c r="B9" s="162">
        <f>RANK(F9,F3:F11,0)</f>
        <v>5</v>
      </c>
      <c r="C9" s="111">
        <f>'Trénink '!B37+'Trénink '!C37+'Suchá příprava'!D9</f>
        <v>680</v>
      </c>
      <c r="D9" s="112"/>
      <c r="E9" s="112">
        <f>Závody!U11+Závody!AP11+Závody!BJ11+Závody!CD11+Závody!CX11+Závody!DR11+Závody!EL11+Závody!FF11+Závody!FZ11+Závody!GT11+Závody!HN11+Závody!IH11</f>
        <v>196</v>
      </c>
      <c r="F9" s="110">
        <f>SUM(C9:E9)</f>
        <v>876</v>
      </c>
      <c r="H9" s="121"/>
      <c r="I9" s="122"/>
      <c r="J9" s="122"/>
      <c r="K9" s="123"/>
      <c r="L9" s="125"/>
      <c r="M9" s="122"/>
      <c r="N9" s="122"/>
      <c r="O9" s="122"/>
      <c r="P9" s="125"/>
      <c r="Q9" s="126"/>
    </row>
    <row r="10" spans="1:17" s="127" customFormat="1" ht="19.899999999999999" customHeight="1" x14ac:dyDescent="0.2">
      <c r="A10" s="130" t="s">
        <v>136</v>
      </c>
      <c r="B10" s="162">
        <f>RANK(F10,F3:F11,0)</f>
        <v>8</v>
      </c>
      <c r="C10" s="111">
        <f>'Trénink '!B38+'Trénink '!C38+'Suchá příprava'!D10</f>
        <v>300</v>
      </c>
      <c r="D10" s="112">
        <f>'Závody PKB'!Q11</f>
        <v>17</v>
      </c>
      <c r="E10" s="112">
        <f>Závody!U12+Závody!AP12+Závody!BJ12+Závody!CD12+Závody!CX12+Závody!DR12+Závody!EL12+Závody!FF12+Závody!FZ12+Závody!GT12+Závody!HN12+Závody!IH12</f>
        <v>78</v>
      </c>
      <c r="F10" s="110">
        <f t="shared" ref="F10" si="1">SUM(C10:E10)</f>
        <v>395</v>
      </c>
      <c r="Q10" s="113"/>
    </row>
    <row r="11" spans="1:17" ht="19.899999999999999" customHeight="1" thickBot="1" x14ac:dyDescent="0.25">
      <c r="A11" s="131" t="s">
        <v>137</v>
      </c>
      <c r="B11" s="163">
        <f>RANK(F11,F3:F11,0)</f>
        <v>4</v>
      </c>
      <c r="C11" s="128">
        <f>'Trénink '!B39+'Trénink '!C39+'Suchá příprava'!D11</f>
        <v>605</v>
      </c>
      <c r="D11" s="112"/>
      <c r="E11" s="112">
        <f>Závody!U13+Závody!AP13+Závody!BJ13+Závody!CD13+Závody!CX13+Závody!DR13+Závody!EL13+Závody!FF13+Závody!FZ13+Závody!GT13+Závody!HN13+Závody!IH13</f>
        <v>354</v>
      </c>
      <c r="F11" s="129">
        <f t="shared" ref="F11" si="2">SUM(C11:E11)</f>
        <v>959</v>
      </c>
    </row>
    <row r="12" spans="1:17" x14ac:dyDescent="0.2">
      <c r="B12" s="114"/>
    </row>
    <row r="13" spans="1:17" x14ac:dyDescent="0.2">
      <c r="B13" s="114"/>
    </row>
  </sheetData>
  <mergeCells count="2">
    <mergeCell ref="A1:F1"/>
    <mergeCell ref="H1:Q1"/>
  </mergeCells>
  <phoneticPr fontId="0" type="noConversion"/>
  <conditionalFormatting sqref="B3:B11">
    <cfRule type="cellIs" dxfId="4" priority="7" stopIfTrue="1" operator="equal">
      <formula>2</formula>
    </cfRule>
    <cfRule type="cellIs" dxfId="3" priority="8" stopIfTrue="1" operator="equal">
      <formula>1</formula>
    </cfRule>
  </conditionalFormatting>
  <conditionalFormatting sqref="J3:J9 N3:N9">
    <cfRule type="expression" dxfId="2" priority="29" stopIfTrue="1">
      <formula>LARGE(($J$3:$J$10),MIN( 3,COUNT($J$3:$J$10)))&lt;=J3</formula>
    </cfRule>
  </conditionalFormatting>
  <conditionalFormatting sqref="H3:H10 L3:L11 P3:P11">
    <cfRule type="top10" dxfId="1" priority="33" stopIfTrue="1" rank="3"/>
  </conditionalFormatting>
  <conditionalFormatting sqref="I3:I10 Q3:Q11 M3:M11">
    <cfRule type="top10" dxfId="0" priority="39" stopIfTrue="1" rank="3"/>
  </conditionalFormatting>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42"/>
  <sheetViews>
    <sheetView zoomScaleNormal="100" workbookViewId="0">
      <pane xSplit="1" ySplit="1" topLeftCell="EQ5" activePane="bottomRight" state="frozen"/>
      <selection pane="topRight" activeCell="B1" sqref="B1"/>
      <selection pane="bottomLeft" activeCell="A2" sqref="A2"/>
      <selection pane="bottomRight" activeCell="FG18" sqref="FG18"/>
    </sheetView>
  </sheetViews>
  <sheetFormatPr defaultColWidth="7.140625" defaultRowHeight="12.75" x14ac:dyDescent="0.2"/>
  <cols>
    <col min="1" max="1" width="28.140625" style="113" bestFit="1" customWidth="1"/>
    <col min="2" max="2" width="10" style="113" customWidth="1"/>
    <col min="3" max="3" width="9.5703125" style="113" customWidth="1"/>
    <col min="4" max="4" width="9.7109375" style="113" customWidth="1"/>
    <col min="5" max="5" width="10.42578125" style="113" customWidth="1"/>
    <col min="6" max="6" width="9.28515625" style="113" customWidth="1"/>
    <col min="7" max="7" width="9.7109375" style="113" customWidth="1"/>
    <col min="8" max="8" width="8.85546875" style="113" customWidth="1"/>
    <col min="9" max="9" width="8" style="113" customWidth="1"/>
    <col min="10" max="10" width="8.85546875" style="113" customWidth="1"/>
    <col min="11" max="58" width="7.140625" style="113"/>
    <col min="59" max="59" width="8.5703125" style="113" bestFit="1" customWidth="1"/>
    <col min="60" max="71" width="7.140625" style="113"/>
    <col min="72" max="72" width="8.7109375" style="113" bestFit="1" customWidth="1"/>
    <col min="73" max="120" width="7.140625" style="113"/>
    <col min="121" max="121" width="7.85546875" style="113" bestFit="1" customWidth="1"/>
    <col min="122" max="167" width="7.140625" style="113"/>
    <col min="168" max="168" width="7.140625" style="127"/>
    <col min="169" max="16384" width="7.140625" style="113"/>
  </cols>
  <sheetData>
    <row r="1" spans="1:168" ht="18.75" thickBot="1" x14ac:dyDescent="0.3">
      <c r="A1" s="143" t="s">
        <v>118</v>
      </c>
      <c r="B1" s="268" t="s">
        <v>121</v>
      </c>
      <c r="C1" s="269"/>
      <c r="D1" s="269"/>
      <c r="E1" s="269"/>
      <c r="F1" s="269"/>
      <c r="G1" s="269"/>
      <c r="H1" s="269"/>
      <c r="I1" s="270"/>
      <c r="J1" s="271" t="s">
        <v>4</v>
      </c>
      <c r="K1" s="272"/>
      <c r="L1" s="272"/>
      <c r="M1" s="272"/>
      <c r="N1" s="272"/>
      <c r="O1" s="272"/>
      <c r="P1" s="272"/>
      <c r="Q1" s="272"/>
      <c r="R1" s="272"/>
      <c r="S1" s="272"/>
      <c r="T1" s="272"/>
      <c r="U1" s="272"/>
      <c r="V1" s="272"/>
      <c r="W1" s="272"/>
      <c r="X1" s="272"/>
      <c r="Y1" s="272"/>
      <c r="Z1" s="262" t="s">
        <v>5</v>
      </c>
      <c r="AA1" s="263"/>
      <c r="AB1" s="263"/>
      <c r="AC1" s="263"/>
      <c r="AD1" s="263"/>
      <c r="AE1" s="263"/>
      <c r="AF1" s="263"/>
      <c r="AG1" s="263"/>
      <c r="AH1" s="263"/>
      <c r="AI1" s="263"/>
      <c r="AJ1" s="263"/>
      <c r="AK1" s="263"/>
      <c r="AL1" s="263"/>
      <c r="AM1" s="263"/>
      <c r="AN1" s="263"/>
      <c r="AO1" s="263"/>
      <c r="AP1" s="263"/>
      <c r="AQ1" s="264"/>
      <c r="AR1" s="265" t="s">
        <v>6</v>
      </c>
      <c r="AS1" s="266"/>
      <c r="AT1" s="266"/>
      <c r="AU1" s="266"/>
      <c r="AV1" s="266"/>
      <c r="AW1" s="266"/>
      <c r="AX1" s="266"/>
      <c r="AY1" s="266"/>
      <c r="AZ1" s="266"/>
      <c r="BA1" s="266"/>
      <c r="BB1" s="266"/>
      <c r="BC1" s="266"/>
      <c r="BD1" s="266"/>
      <c r="BE1" s="266"/>
      <c r="BF1" s="266"/>
      <c r="BG1" s="267"/>
      <c r="BH1" s="282" t="s">
        <v>7</v>
      </c>
      <c r="BI1" s="282"/>
      <c r="BJ1" s="282"/>
      <c r="BK1" s="282"/>
      <c r="BL1" s="282"/>
      <c r="BM1" s="282"/>
      <c r="BN1" s="282"/>
      <c r="BO1" s="282"/>
      <c r="BP1" s="282"/>
      <c r="BQ1" s="282"/>
      <c r="BR1" s="282"/>
      <c r="BS1" s="282"/>
      <c r="BT1" s="270"/>
      <c r="BU1" s="265" t="s">
        <v>112</v>
      </c>
      <c r="BV1" s="266"/>
      <c r="BW1" s="266"/>
      <c r="BX1" s="266"/>
      <c r="BY1" s="266"/>
      <c r="BZ1" s="266"/>
      <c r="CA1" s="266"/>
      <c r="CB1" s="266"/>
      <c r="CC1" s="266"/>
      <c r="CD1" s="266"/>
      <c r="CE1" s="266"/>
      <c r="CF1" s="266"/>
      <c r="CG1" s="266"/>
      <c r="CH1" s="266"/>
      <c r="CI1" s="266"/>
      <c r="CJ1" s="266"/>
      <c r="CK1" s="266"/>
      <c r="CL1" s="267"/>
      <c r="CM1" s="262" t="s">
        <v>113</v>
      </c>
      <c r="CN1" s="282"/>
      <c r="CO1" s="282"/>
      <c r="CP1" s="282"/>
      <c r="CQ1" s="282"/>
      <c r="CR1" s="282"/>
      <c r="CS1" s="282"/>
      <c r="CT1" s="282"/>
      <c r="CU1" s="282"/>
      <c r="CV1" s="282"/>
      <c r="CW1" s="282"/>
      <c r="CX1" s="282"/>
      <c r="CY1" s="282"/>
      <c r="CZ1" s="282"/>
      <c r="DA1" s="282"/>
      <c r="DB1" s="270"/>
      <c r="DC1" s="271" t="s">
        <v>114</v>
      </c>
      <c r="DD1" s="272"/>
      <c r="DE1" s="272"/>
      <c r="DF1" s="272"/>
      <c r="DG1" s="272"/>
      <c r="DH1" s="272"/>
      <c r="DI1" s="272"/>
      <c r="DJ1" s="272"/>
      <c r="DK1" s="272"/>
      <c r="DL1" s="272"/>
      <c r="DM1" s="272"/>
      <c r="DN1" s="272"/>
      <c r="DO1" s="272"/>
      <c r="DP1" s="272"/>
      <c r="DQ1" s="272"/>
      <c r="DR1" s="282" t="s">
        <v>115</v>
      </c>
      <c r="DS1" s="282"/>
      <c r="DT1" s="282"/>
      <c r="DU1" s="282"/>
      <c r="DV1" s="282"/>
      <c r="DW1" s="282"/>
      <c r="DX1" s="282"/>
      <c r="DY1" s="282"/>
      <c r="DZ1" s="282"/>
      <c r="EA1" s="282"/>
      <c r="EB1" s="282"/>
      <c r="EC1" s="282"/>
      <c r="ED1" s="282"/>
      <c r="EE1" s="282"/>
      <c r="EF1" s="282"/>
      <c r="EG1" s="270"/>
      <c r="EH1" s="279" t="s">
        <v>116</v>
      </c>
      <c r="EI1" s="280"/>
      <c r="EJ1" s="280"/>
      <c r="EK1" s="280"/>
      <c r="EL1" s="280"/>
      <c r="EM1" s="280"/>
      <c r="EN1" s="280"/>
      <c r="EO1" s="280"/>
      <c r="EP1" s="280"/>
      <c r="EQ1" s="280"/>
      <c r="ER1" s="280"/>
      <c r="ES1" s="280"/>
      <c r="ET1" s="280"/>
      <c r="EU1" s="280"/>
      <c r="EV1" s="280"/>
      <c r="EW1" s="280"/>
      <c r="EX1" s="280"/>
      <c r="EY1" s="281"/>
      <c r="EZ1" s="276" t="s">
        <v>117</v>
      </c>
      <c r="FA1" s="277"/>
      <c r="FB1" s="277"/>
      <c r="FC1" s="277"/>
      <c r="FD1" s="277"/>
      <c r="FE1" s="277"/>
      <c r="FF1" s="277"/>
      <c r="FG1" s="277"/>
      <c r="FH1" s="277"/>
      <c r="FI1" s="277"/>
      <c r="FJ1" s="277"/>
      <c r="FK1" s="277"/>
      <c r="FL1" s="278"/>
    </row>
    <row r="2" spans="1:168" ht="16.5" customHeight="1" x14ac:dyDescent="0.2">
      <c r="A2" s="260" t="s">
        <v>30</v>
      </c>
      <c r="B2" s="141" t="s">
        <v>0</v>
      </c>
      <c r="C2" s="138" t="s">
        <v>120</v>
      </c>
      <c r="D2" s="138" t="s">
        <v>1</v>
      </c>
      <c r="E2" s="138" t="s">
        <v>2</v>
      </c>
      <c r="F2" s="138" t="s">
        <v>0</v>
      </c>
      <c r="G2" s="138" t="s">
        <v>120</v>
      </c>
      <c r="H2" s="138" t="s">
        <v>1</v>
      </c>
      <c r="I2" s="136" t="s">
        <v>123</v>
      </c>
      <c r="J2" s="141" t="s">
        <v>120</v>
      </c>
      <c r="K2" s="138" t="s">
        <v>3</v>
      </c>
      <c r="L2" s="138" t="s">
        <v>0</v>
      </c>
      <c r="M2" s="141" t="s">
        <v>120</v>
      </c>
      <c r="N2" s="138" t="s">
        <v>1</v>
      </c>
      <c r="O2" s="138" t="s">
        <v>2</v>
      </c>
      <c r="P2" s="141" t="s">
        <v>3</v>
      </c>
      <c r="Q2" s="138" t="s">
        <v>0</v>
      </c>
      <c r="R2" s="138" t="s">
        <v>120</v>
      </c>
      <c r="S2" s="141" t="s">
        <v>2</v>
      </c>
      <c r="T2" s="138" t="s">
        <v>3</v>
      </c>
      <c r="U2" s="138" t="s">
        <v>0</v>
      </c>
      <c r="V2" s="141" t="s">
        <v>120</v>
      </c>
      <c r="W2" s="138" t="s">
        <v>2</v>
      </c>
      <c r="X2" s="138" t="s">
        <v>3</v>
      </c>
      <c r="Y2" s="52" t="s">
        <v>123</v>
      </c>
      <c r="Z2" s="141" t="s">
        <v>120</v>
      </c>
      <c r="AA2" s="138" t="s">
        <v>1</v>
      </c>
      <c r="AB2" s="138" t="s">
        <v>2</v>
      </c>
      <c r="AC2" s="141" t="s">
        <v>3</v>
      </c>
      <c r="AD2" s="138" t="s">
        <v>0</v>
      </c>
      <c r="AE2" s="138" t="s">
        <v>120</v>
      </c>
      <c r="AF2" s="141" t="s">
        <v>2</v>
      </c>
      <c r="AG2" s="138" t="s">
        <v>3</v>
      </c>
      <c r="AH2" s="138" t="s">
        <v>0</v>
      </c>
      <c r="AI2" s="141" t="s">
        <v>120</v>
      </c>
      <c r="AJ2" s="138" t="s">
        <v>2</v>
      </c>
      <c r="AK2" s="138" t="s">
        <v>3</v>
      </c>
      <c r="AL2" s="141" t="s">
        <v>0</v>
      </c>
      <c r="AM2" s="138" t="s">
        <v>120</v>
      </c>
      <c r="AN2" s="138" t="s">
        <v>2</v>
      </c>
      <c r="AO2" s="141" t="s">
        <v>3</v>
      </c>
      <c r="AP2" s="138" t="s">
        <v>0</v>
      </c>
      <c r="AQ2" s="52" t="s">
        <v>123</v>
      </c>
      <c r="AR2" s="141" t="s">
        <v>120</v>
      </c>
      <c r="AS2" s="138" t="s">
        <v>2</v>
      </c>
      <c r="AT2" s="138" t="s">
        <v>0</v>
      </c>
      <c r="AU2" s="141" t="s">
        <v>120</v>
      </c>
      <c r="AV2" s="138" t="s">
        <v>2</v>
      </c>
      <c r="AW2" s="138" t="s">
        <v>3</v>
      </c>
      <c r="AX2" s="141" t="s">
        <v>0</v>
      </c>
      <c r="AY2" s="138" t="s">
        <v>120</v>
      </c>
      <c r="AZ2" s="141" t="s">
        <v>3</v>
      </c>
      <c r="BA2" s="138" t="s">
        <v>0</v>
      </c>
      <c r="BB2" s="141" t="s">
        <v>120</v>
      </c>
      <c r="BC2" s="138" t="s">
        <v>2</v>
      </c>
      <c r="BD2" s="138" t="s">
        <v>3</v>
      </c>
      <c r="BE2" s="141" t="s">
        <v>0</v>
      </c>
      <c r="BF2" s="138" t="s">
        <v>120</v>
      </c>
      <c r="BG2" s="53" t="s">
        <v>123</v>
      </c>
      <c r="BH2" s="138" t="s">
        <v>2</v>
      </c>
      <c r="BI2" s="138" t="s">
        <v>3</v>
      </c>
      <c r="BJ2" s="141" t="s">
        <v>0</v>
      </c>
      <c r="BK2" s="138" t="s">
        <v>120</v>
      </c>
      <c r="BL2" s="138" t="s">
        <v>2</v>
      </c>
      <c r="BM2" s="141" t="s">
        <v>3</v>
      </c>
      <c r="BN2" s="138" t="s">
        <v>0</v>
      </c>
      <c r="BO2" s="138" t="s">
        <v>120</v>
      </c>
      <c r="BP2" s="141" t="s">
        <v>2</v>
      </c>
      <c r="BQ2" s="138" t="s">
        <v>3</v>
      </c>
      <c r="BR2" s="204" t="s">
        <v>0</v>
      </c>
      <c r="BS2" s="204" t="s">
        <v>120</v>
      </c>
      <c r="BT2" s="53" t="s">
        <v>123</v>
      </c>
      <c r="BU2" s="141" t="s">
        <v>120</v>
      </c>
      <c r="BV2" s="138" t="s">
        <v>2</v>
      </c>
      <c r="BW2" s="138" t="s">
        <v>3</v>
      </c>
      <c r="BX2" s="141" t="s">
        <v>0</v>
      </c>
      <c r="BY2" s="138" t="s">
        <v>120</v>
      </c>
      <c r="BZ2" s="138" t="s">
        <v>2</v>
      </c>
      <c r="CA2" s="138" t="s">
        <v>3</v>
      </c>
      <c r="CB2" s="141" t="s">
        <v>0</v>
      </c>
      <c r="CC2" s="141" t="s">
        <v>120</v>
      </c>
      <c r="CD2" s="138" t="s">
        <v>2</v>
      </c>
      <c r="CE2" s="138" t="s">
        <v>3</v>
      </c>
      <c r="CF2" s="141" t="s">
        <v>0</v>
      </c>
      <c r="CG2" s="138" t="s">
        <v>120</v>
      </c>
      <c r="CH2" s="138" t="s">
        <v>2</v>
      </c>
      <c r="CI2" s="138" t="s">
        <v>3</v>
      </c>
      <c r="CJ2" s="141" t="s">
        <v>0</v>
      </c>
      <c r="CK2" s="138" t="s">
        <v>120</v>
      </c>
      <c r="CL2" s="53" t="s">
        <v>123</v>
      </c>
      <c r="CM2" s="138" t="s">
        <v>2</v>
      </c>
      <c r="CN2" s="141" t="s">
        <v>0</v>
      </c>
      <c r="CO2" s="138" t="s">
        <v>120</v>
      </c>
      <c r="CP2" s="138" t="s">
        <v>2</v>
      </c>
      <c r="CQ2" s="138" t="s">
        <v>3</v>
      </c>
      <c r="CR2" s="141" t="s">
        <v>0</v>
      </c>
      <c r="CS2" s="138" t="s">
        <v>120</v>
      </c>
      <c r="CT2" s="141" t="s">
        <v>2</v>
      </c>
      <c r="CU2" s="138" t="s">
        <v>3</v>
      </c>
      <c r="CV2" s="141" t="s">
        <v>0</v>
      </c>
      <c r="CW2" s="138" t="s">
        <v>120</v>
      </c>
      <c r="CX2" s="138" t="s">
        <v>2</v>
      </c>
      <c r="CY2" s="138" t="s">
        <v>3</v>
      </c>
      <c r="CZ2" s="141" t="s">
        <v>0</v>
      </c>
      <c r="DA2" s="138" t="s">
        <v>120</v>
      </c>
      <c r="DB2" s="53" t="s">
        <v>123</v>
      </c>
      <c r="DC2" s="138" t="s">
        <v>2</v>
      </c>
      <c r="DD2" s="138" t="s">
        <v>3</v>
      </c>
      <c r="DE2" s="141" t="s">
        <v>0</v>
      </c>
      <c r="DF2" s="138" t="s">
        <v>120</v>
      </c>
      <c r="DG2" s="141" t="s">
        <v>2</v>
      </c>
      <c r="DH2" s="138" t="s">
        <v>3</v>
      </c>
      <c r="DI2" s="141" t="s">
        <v>0</v>
      </c>
      <c r="DJ2" s="138" t="s">
        <v>120</v>
      </c>
      <c r="DK2" s="138" t="s">
        <v>2</v>
      </c>
      <c r="DL2" s="138" t="s">
        <v>3</v>
      </c>
      <c r="DM2" s="141" t="s">
        <v>0</v>
      </c>
      <c r="DN2" s="138" t="s">
        <v>120</v>
      </c>
      <c r="DO2" s="138" t="s">
        <v>2</v>
      </c>
      <c r="DP2" s="141" t="s">
        <v>3</v>
      </c>
      <c r="DQ2" s="53" t="s">
        <v>123</v>
      </c>
      <c r="DR2" s="141" t="s">
        <v>0</v>
      </c>
      <c r="DS2" s="138" t="s">
        <v>120</v>
      </c>
      <c r="DT2" s="138" t="s">
        <v>2</v>
      </c>
      <c r="DU2" s="141" t="s">
        <v>3</v>
      </c>
      <c r="DV2" s="138" t="s">
        <v>0</v>
      </c>
      <c r="DW2" s="141" t="s">
        <v>120</v>
      </c>
      <c r="DX2" s="138" t="s">
        <v>2</v>
      </c>
      <c r="DY2" s="138" t="s">
        <v>3</v>
      </c>
      <c r="DZ2" s="138" t="s">
        <v>120</v>
      </c>
      <c r="EA2" s="141" t="s">
        <v>2</v>
      </c>
      <c r="EB2" s="138" t="s">
        <v>3</v>
      </c>
      <c r="EC2" s="141" t="s">
        <v>0</v>
      </c>
      <c r="ED2" s="138" t="s">
        <v>120</v>
      </c>
      <c r="EE2" s="138" t="s">
        <v>2</v>
      </c>
      <c r="EF2" s="141" t="s">
        <v>3</v>
      </c>
      <c r="EG2" s="53" t="s">
        <v>123</v>
      </c>
      <c r="EH2" s="141" t="s">
        <v>0</v>
      </c>
      <c r="EI2" s="141" t="s">
        <v>120</v>
      </c>
      <c r="EJ2" s="138" t="s">
        <v>2</v>
      </c>
      <c r="EK2" s="138" t="s">
        <v>3</v>
      </c>
      <c r="EL2" s="141" t="s">
        <v>0</v>
      </c>
      <c r="EM2" s="138" t="s">
        <v>120</v>
      </c>
      <c r="EN2" s="138" t="s">
        <v>2</v>
      </c>
      <c r="EO2" s="141" t="s">
        <v>0</v>
      </c>
      <c r="EP2" s="138" t="s">
        <v>120</v>
      </c>
      <c r="EQ2" s="141" t="s">
        <v>2</v>
      </c>
      <c r="ER2" s="138" t="s">
        <v>3</v>
      </c>
      <c r="ES2" s="141" t="s">
        <v>331</v>
      </c>
      <c r="ET2" s="138" t="s">
        <v>120</v>
      </c>
      <c r="EU2" s="138" t="s">
        <v>2</v>
      </c>
      <c r="EV2" s="141" t="s">
        <v>3</v>
      </c>
      <c r="EW2" s="138" t="s">
        <v>0</v>
      </c>
      <c r="EX2" s="141" t="s">
        <v>120</v>
      </c>
      <c r="EY2" s="53" t="s">
        <v>123</v>
      </c>
      <c r="EZ2" s="138" t="s">
        <v>2</v>
      </c>
      <c r="FA2" s="138" t="s">
        <v>3</v>
      </c>
      <c r="FB2" s="141" t="s">
        <v>0</v>
      </c>
      <c r="FC2" s="138" t="s">
        <v>120</v>
      </c>
      <c r="FD2" s="138" t="s">
        <v>1</v>
      </c>
      <c r="FE2" s="141" t="s">
        <v>2</v>
      </c>
      <c r="FF2" s="138" t="s">
        <v>3</v>
      </c>
      <c r="FG2" s="141" t="s">
        <v>331</v>
      </c>
      <c r="FH2" s="138" t="s">
        <v>120</v>
      </c>
      <c r="FI2" s="141" t="s">
        <v>2</v>
      </c>
      <c r="FJ2" s="138" t="s">
        <v>3</v>
      </c>
      <c r="FK2" s="138" t="s">
        <v>0</v>
      </c>
      <c r="FL2" s="53" t="s">
        <v>123</v>
      </c>
    </row>
    <row r="3" spans="1:168" ht="16.5" customHeight="1" thickBot="1" x14ac:dyDescent="0.25">
      <c r="A3" s="261"/>
      <c r="B3" s="141" t="s">
        <v>139</v>
      </c>
      <c r="C3" s="138" t="s">
        <v>140</v>
      </c>
      <c r="D3" s="138" t="s">
        <v>141</v>
      </c>
      <c r="E3" s="138" t="s">
        <v>142</v>
      </c>
      <c r="F3" s="138" t="s">
        <v>143</v>
      </c>
      <c r="G3" s="138" t="s">
        <v>144</v>
      </c>
      <c r="H3" s="138" t="s">
        <v>145</v>
      </c>
      <c r="I3" s="137" t="s">
        <v>121</v>
      </c>
      <c r="J3" s="141" t="s">
        <v>146</v>
      </c>
      <c r="K3" s="138" t="s">
        <v>147</v>
      </c>
      <c r="L3" s="138" t="s">
        <v>148</v>
      </c>
      <c r="M3" s="141" t="s">
        <v>149</v>
      </c>
      <c r="N3" s="138" t="s">
        <v>150</v>
      </c>
      <c r="O3" s="138" t="s">
        <v>151</v>
      </c>
      <c r="P3" s="141" t="s">
        <v>152</v>
      </c>
      <c r="Q3" s="138" t="s">
        <v>153</v>
      </c>
      <c r="R3" s="138" t="s">
        <v>154</v>
      </c>
      <c r="S3" s="141" t="s">
        <v>155</v>
      </c>
      <c r="T3" s="138" t="s">
        <v>156</v>
      </c>
      <c r="U3" s="138" t="s">
        <v>157</v>
      </c>
      <c r="V3" s="141" t="s">
        <v>158</v>
      </c>
      <c r="W3" s="138" t="s">
        <v>159</v>
      </c>
      <c r="X3" s="138" t="s">
        <v>160</v>
      </c>
      <c r="Y3" s="55" t="s">
        <v>4</v>
      </c>
      <c r="Z3" s="141" t="s">
        <v>169</v>
      </c>
      <c r="AA3" s="138" t="s">
        <v>170</v>
      </c>
      <c r="AB3" s="138" t="s">
        <v>171</v>
      </c>
      <c r="AC3" s="141" t="s">
        <v>172</v>
      </c>
      <c r="AD3" s="138" t="s">
        <v>173</v>
      </c>
      <c r="AE3" s="138" t="s">
        <v>174</v>
      </c>
      <c r="AF3" s="141" t="s">
        <v>175</v>
      </c>
      <c r="AG3" s="138" t="s">
        <v>176</v>
      </c>
      <c r="AH3" s="138" t="s">
        <v>177</v>
      </c>
      <c r="AI3" s="141" t="s">
        <v>178</v>
      </c>
      <c r="AJ3" s="138" t="s">
        <v>179</v>
      </c>
      <c r="AK3" s="138" t="s">
        <v>180</v>
      </c>
      <c r="AL3" s="141" t="s">
        <v>181</v>
      </c>
      <c r="AM3" s="138" t="s">
        <v>182</v>
      </c>
      <c r="AN3" s="138">
        <v>42670</v>
      </c>
      <c r="AO3" s="141" t="s">
        <v>183</v>
      </c>
      <c r="AP3" s="138" t="s">
        <v>184</v>
      </c>
      <c r="AQ3" s="55" t="s">
        <v>4</v>
      </c>
      <c r="AR3" s="141" t="s">
        <v>187</v>
      </c>
      <c r="AS3" s="138" t="s">
        <v>188</v>
      </c>
      <c r="AT3" s="138" t="s">
        <v>189</v>
      </c>
      <c r="AU3" s="141" t="s">
        <v>190</v>
      </c>
      <c r="AV3" s="138" t="s">
        <v>191</v>
      </c>
      <c r="AW3" s="138" t="s">
        <v>192</v>
      </c>
      <c r="AX3" s="141" t="s">
        <v>193</v>
      </c>
      <c r="AY3" s="138" t="s">
        <v>194</v>
      </c>
      <c r="AZ3" s="141" t="s">
        <v>195</v>
      </c>
      <c r="BA3" s="138" t="s">
        <v>196</v>
      </c>
      <c r="BB3" s="141" t="s">
        <v>197</v>
      </c>
      <c r="BC3" s="138" t="s">
        <v>198</v>
      </c>
      <c r="BD3" s="138" t="s">
        <v>199</v>
      </c>
      <c r="BE3" s="141" t="s">
        <v>200</v>
      </c>
      <c r="BF3" s="138" t="s">
        <v>201</v>
      </c>
      <c r="BG3" s="55" t="s">
        <v>6</v>
      </c>
      <c r="BH3" s="141" t="s">
        <v>229</v>
      </c>
      <c r="BI3" s="138" t="s">
        <v>242</v>
      </c>
      <c r="BJ3" s="138" t="s">
        <v>243</v>
      </c>
      <c r="BK3" s="141" t="s">
        <v>232</v>
      </c>
      <c r="BL3" s="138" t="s">
        <v>233</v>
      </c>
      <c r="BM3" s="138" t="s">
        <v>244</v>
      </c>
      <c r="BN3" s="141" t="s">
        <v>245</v>
      </c>
      <c r="BO3" s="138" t="s">
        <v>238</v>
      </c>
      <c r="BP3" s="138" t="s">
        <v>239</v>
      </c>
      <c r="BQ3" s="141" t="s">
        <v>246</v>
      </c>
      <c r="BR3" s="204" t="s">
        <v>247</v>
      </c>
      <c r="BS3" s="204" t="s">
        <v>240</v>
      </c>
      <c r="BT3" s="55" t="s">
        <v>7</v>
      </c>
      <c r="BU3" s="141" t="s">
        <v>241</v>
      </c>
      <c r="BV3" s="138" t="s">
        <v>249</v>
      </c>
      <c r="BW3" s="138" t="s">
        <v>250</v>
      </c>
      <c r="BX3" s="141" t="s">
        <v>253</v>
      </c>
      <c r="BY3" s="138" t="s">
        <v>254</v>
      </c>
      <c r="BZ3" s="141" t="s">
        <v>255</v>
      </c>
      <c r="CA3" s="138" t="s">
        <v>256</v>
      </c>
      <c r="CB3" s="138" t="s">
        <v>257</v>
      </c>
      <c r="CC3" s="141" t="s">
        <v>258</v>
      </c>
      <c r="CD3" s="138" t="s">
        <v>259</v>
      </c>
      <c r="CE3" s="141" t="s">
        <v>260</v>
      </c>
      <c r="CF3" s="138" t="s">
        <v>261</v>
      </c>
      <c r="CG3" s="138" t="s">
        <v>262</v>
      </c>
      <c r="CH3" s="141" t="s">
        <v>263</v>
      </c>
      <c r="CI3" s="138" t="s">
        <v>264</v>
      </c>
      <c r="CJ3" s="141" t="s">
        <v>265</v>
      </c>
      <c r="CK3" s="138" t="s">
        <v>266</v>
      </c>
      <c r="CL3" s="55" t="s">
        <v>112</v>
      </c>
      <c r="CM3" s="141" t="s">
        <v>267</v>
      </c>
      <c r="CN3" s="138" t="s">
        <v>268</v>
      </c>
      <c r="CO3" s="141" t="s">
        <v>269</v>
      </c>
      <c r="CP3" s="138" t="s">
        <v>270</v>
      </c>
      <c r="CQ3" s="141" t="s">
        <v>271</v>
      </c>
      <c r="CR3" s="138" t="s">
        <v>272</v>
      </c>
      <c r="CS3" s="138" t="s">
        <v>273</v>
      </c>
      <c r="CT3" s="141" t="s">
        <v>274</v>
      </c>
      <c r="CU3" s="138" t="s">
        <v>275</v>
      </c>
      <c r="CV3" s="141" t="s">
        <v>276</v>
      </c>
      <c r="CW3" s="141" t="s">
        <v>277</v>
      </c>
      <c r="CX3" s="141" t="s">
        <v>278</v>
      </c>
      <c r="CY3" s="141" t="s">
        <v>279</v>
      </c>
      <c r="CZ3" s="141" t="s">
        <v>280</v>
      </c>
      <c r="DA3" s="218">
        <v>42794</v>
      </c>
      <c r="DB3" s="55" t="s">
        <v>113</v>
      </c>
      <c r="DC3" s="141" t="s">
        <v>287</v>
      </c>
      <c r="DD3" s="138" t="s">
        <v>288</v>
      </c>
      <c r="DE3" s="138" t="s">
        <v>289</v>
      </c>
      <c r="DF3" s="141" t="s">
        <v>290</v>
      </c>
      <c r="DG3" s="138" t="s">
        <v>291</v>
      </c>
      <c r="DH3" s="141" t="s">
        <v>292</v>
      </c>
      <c r="DI3" s="138" t="s">
        <v>294</v>
      </c>
      <c r="DJ3" s="138" t="s">
        <v>295</v>
      </c>
      <c r="DK3" s="141" t="s">
        <v>296</v>
      </c>
      <c r="DL3" s="138" t="s">
        <v>297</v>
      </c>
      <c r="DM3" s="141" t="s">
        <v>304</v>
      </c>
      <c r="DN3" s="138" t="s">
        <v>305</v>
      </c>
      <c r="DO3" s="141" t="s">
        <v>308</v>
      </c>
      <c r="DP3" s="138" t="s">
        <v>309</v>
      </c>
      <c r="DQ3" s="55" t="s">
        <v>114</v>
      </c>
      <c r="DR3" s="141" t="s">
        <v>316</v>
      </c>
      <c r="DS3" s="138" t="s">
        <v>317</v>
      </c>
      <c r="DT3" s="138" t="s">
        <v>318</v>
      </c>
      <c r="DU3" s="141" t="s">
        <v>319</v>
      </c>
      <c r="DV3" s="138" t="s">
        <v>320</v>
      </c>
      <c r="DW3" s="141" t="s">
        <v>321</v>
      </c>
      <c r="DX3" s="138" t="s">
        <v>322</v>
      </c>
      <c r="DY3" s="138" t="s">
        <v>323</v>
      </c>
      <c r="DZ3" s="138" t="s">
        <v>324</v>
      </c>
      <c r="EA3" s="141" t="s">
        <v>325</v>
      </c>
      <c r="EB3" s="138" t="s">
        <v>326</v>
      </c>
      <c r="EC3" s="141" t="s">
        <v>327</v>
      </c>
      <c r="ED3" s="138" t="s">
        <v>328</v>
      </c>
      <c r="EE3" s="138" t="s">
        <v>329</v>
      </c>
      <c r="EF3" s="141" t="s">
        <v>330</v>
      </c>
      <c r="EG3" s="55" t="s">
        <v>115</v>
      </c>
      <c r="EH3" s="141" t="s">
        <v>332</v>
      </c>
      <c r="EI3" s="138" t="s">
        <v>333</v>
      </c>
      <c r="EJ3" s="138" t="s">
        <v>334</v>
      </c>
      <c r="EK3" s="141" t="s">
        <v>335</v>
      </c>
      <c r="EL3" s="138" t="s">
        <v>336</v>
      </c>
      <c r="EM3" s="141" t="s">
        <v>337</v>
      </c>
      <c r="EN3" s="138" t="s">
        <v>338</v>
      </c>
      <c r="EO3" s="141" t="s">
        <v>339</v>
      </c>
      <c r="EP3" s="138" t="s">
        <v>340</v>
      </c>
      <c r="EQ3" s="141" t="s">
        <v>341</v>
      </c>
      <c r="ER3" s="138" t="s">
        <v>342</v>
      </c>
      <c r="ES3" s="141" t="s">
        <v>343</v>
      </c>
      <c r="ET3" s="138" t="s">
        <v>344</v>
      </c>
      <c r="EU3" s="138" t="s">
        <v>345</v>
      </c>
      <c r="EV3" s="141" t="s">
        <v>346</v>
      </c>
      <c r="EW3" s="138" t="s">
        <v>347</v>
      </c>
      <c r="EX3" s="141" t="s">
        <v>348</v>
      </c>
      <c r="EY3" s="55" t="s">
        <v>116</v>
      </c>
      <c r="EZ3" s="141" t="s">
        <v>349</v>
      </c>
      <c r="FA3" s="138" t="s">
        <v>350</v>
      </c>
      <c r="FB3" s="138" t="s">
        <v>351</v>
      </c>
      <c r="FC3" s="141" t="s">
        <v>352</v>
      </c>
      <c r="FD3" s="138" t="s">
        <v>353</v>
      </c>
      <c r="FE3" s="141" t="s">
        <v>354</v>
      </c>
      <c r="FF3" s="138" t="s">
        <v>355</v>
      </c>
      <c r="FG3" s="138" t="s">
        <v>356</v>
      </c>
      <c r="FH3" s="141" t="s">
        <v>357</v>
      </c>
      <c r="FI3" s="138" t="s">
        <v>358</v>
      </c>
      <c r="FJ3" s="141" t="s">
        <v>359</v>
      </c>
      <c r="FK3" s="138"/>
      <c r="FL3" s="55" t="s">
        <v>117</v>
      </c>
    </row>
    <row r="4" spans="1:168" ht="16.5" customHeight="1" x14ac:dyDescent="0.2">
      <c r="A4" s="142" t="s">
        <v>129</v>
      </c>
      <c r="B4" s="50">
        <v>0</v>
      </c>
      <c r="C4" s="104">
        <v>0</v>
      </c>
      <c r="D4" s="104">
        <v>0</v>
      </c>
      <c r="E4" s="104">
        <v>0</v>
      </c>
      <c r="F4" s="104">
        <v>5</v>
      </c>
      <c r="G4" s="104">
        <v>0</v>
      </c>
      <c r="H4" s="104">
        <v>0</v>
      </c>
      <c r="I4" s="58">
        <f t="shared" ref="I4:I10" si="0">SUM(B4:H4)</f>
        <v>5</v>
      </c>
      <c r="J4" s="44">
        <v>5</v>
      </c>
      <c r="K4" s="44">
        <v>5</v>
      </c>
      <c r="L4" s="44">
        <v>0</v>
      </c>
      <c r="M4" s="44">
        <v>5</v>
      </c>
      <c r="N4" s="44">
        <v>5</v>
      </c>
      <c r="O4" s="44">
        <v>5</v>
      </c>
      <c r="P4" s="44">
        <v>5</v>
      </c>
      <c r="Q4" s="44">
        <v>5</v>
      </c>
      <c r="R4" s="44">
        <v>5</v>
      </c>
      <c r="S4" s="44">
        <v>5</v>
      </c>
      <c r="T4" s="44">
        <v>5</v>
      </c>
      <c r="U4" s="44">
        <v>5</v>
      </c>
      <c r="V4" s="44">
        <v>5</v>
      </c>
      <c r="W4" s="44">
        <v>5</v>
      </c>
      <c r="X4" s="44">
        <v>5</v>
      </c>
      <c r="Y4" s="58">
        <f>SUM(J4:X4)</f>
        <v>70</v>
      </c>
      <c r="Z4" s="44">
        <v>5</v>
      </c>
      <c r="AA4" s="44">
        <v>5</v>
      </c>
      <c r="AB4" s="44">
        <v>5</v>
      </c>
      <c r="AC4" s="44">
        <v>5</v>
      </c>
      <c r="AD4" s="44">
        <v>5</v>
      </c>
      <c r="AE4" s="44">
        <v>5</v>
      </c>
      <c r="AF4" s="44">
        <v>5</v>
      </c>
      <c r="AG4" s="44">
        <v>5</v>
      </c>
      <c r="AH4" s="44">
        <v>5</v>
      </c>
      <c r="AI4" s="44">
        <v>5</v>
      </c>
      <c r="AJ4" s="44">
        <v>5</v>
      </c>
      <c r="AK4" s="44">
        <v>5</v>
      </c>
      <c r="AL4" s="44">
        <v>5</v>
      </c>
      <c r="AM4" s="44">
        <v>5</v>
      </c>
      <c r="AN4" s="101">
        <v>0</v>
      </c>
      <c r="AO4" s="101">
        <v>0</v>
      </c>
      <c r="AP4" s="44">
        <v>5</v>
      </c>
      <c r="AQ4" s="58">
        <f>SUM(Z4:AP4)</f>
        <v>75</v>
      </c>
      <c r="AR4" s="69">
        <v>5</v>
      </c>
      <c r="AS4" s="69">
        <v>5</v>
      </c>
      <c r="AT4" s="69">
        <v>5</v>
      </c>
      <c r="AU4" s="69">
        <v>5</v>
      </c>
      <c r="AV4" s="69">
        <v>5</v>
      </c>
      <c r="AW4" s="69">
        <v>5</v>
      </c>
      <c r="AX4" s="72">
        <v>5</v>
      </c>
      <c r="AY4" s="69">
        <v>5</v>
      </c>
      <c r="AZ4" s="69">
        <v>0</v>
      </c>
      <c r="BA4" s="72">
        <v>5</v>
      </c>
      <c r="BB4" s="69">
        <v>5</v>
      </c>
      <c r="BC4" s="72">
        <v>5</v>
      </c>
      <c r="BD4" s="69">
        <v>5</v>
      </c>
      <c r="BE4" s="72">
        <v>5</v>
      </c>
      <c r="BF4" s="69">
        <v>0</v>
      </c>
      <c r="BG4" s="58">
        <f t="shared" ref="BG4:BG12" si="1">SUM(AR4:BF4)</f>
        <v>65</v>
      </c>
      <c r="BH4" s="182">
        <v>5</v>
      </c>
      <c r="BI4" s="182">
        <v>5</v>
      </c>
      <c r="BJ4" s="209">
        <v>5</v>
      </c>
      <c r="BK4" s="179">
        <v>5</v>
      </c>
      <c r="BL4" s="179">
        <v>5</v>
      </c>
      <c r="BM4" s="179">
        <v>5</v>
      </c>
      <c r="BN4" s="211">
        <v>5</v>
      </c>
      <c r="BO4" s="179">
        <v>0</v>
      </c>
      <c r="BP4" s="179">
        <v>5</v>
      </c>
      <c r="BQ4" s="179">
        <v>5</v>
      </c>
      <c r="BR4" s="211">
        <v>5</v>
      </c>
      <c r="BS4" s="205">
        <v>5</v>
      </c>
      <c r="BT4" s="58">
        <f t="shared" ref="BT4:BT12" si="2">SUM(BH4:BQ4)</f>
        <v>45</v>
      </c>
      <c r="BU4" s="75">
        <v>5</v>
      </c>
      <c r="BV4" s="75">
        <v>5</v>
      </c>
      <c r="BW4" s="211">
        <v>5</v>
      </c>
      <c r="BX4" s="75">
        <v>5</v>
      </c>
      <c r="BY4" s="75">
        <v>5</v>
      </c>
      <c r="BZ4" s="75">
        <v>5</v>
      </c>
      <c r="CA4" s="75">
        <v>5</v>
      </c>
      <c r="CB4" s="75">
        <v>5</v>
      </c>
      <c r="CC4" s="50">
        <v>5</v>
      </c>
      <c r="CD4" s="50">
        <v>5</v>
      </c>
      <c r="CE4" s="50">
        <v>5</v>
      </c>
      <c r="CF4" s="50">
        <v>5</v>
      </c>
      <c r="CG4" s="75">
        <v>5</v>
      </c>
      <c r="CH4" s="75">
        <v>5</v>
      </c>
      <c r="CI4" s="75">
        <v>5</v>
      </c>
      <c r="CJ4" s="75">
        <v>5</v>
      </c>
      <c r="CK4" s="75">
        <v>5</v>
      </c>
      <c r="CL4" s="58">
        <f t="shared" ref="CL4:CL12" si="3">SUM(BU4:CK4)</f>
        <v>85</v>
      </c>
      <c r="CM4" s="44">
        <v>0</v>
      </c>
      <c r="CN4" s="44">
        <v>5</v>
      </c>
      <c r="CO4" s="44">
        <v>5</v>
      </c>
      <c r="CP4" s="44">
        <v>5</v>
      </c>
      <c r="CQ4" s="44">
        <v>5</v>
      </c>
      <c r="CR4" s="44">
        <v>5</v>
      </c>
      <c r="CS4" s="44">
        <v>5</v>
      </c>
      <c r="CT4" s="44">
        <v>5</v>
      </c>
      <c r="CU4" s="44">
        <v>5</v>
      </c>
      <c r="CV4" s="44">
        <v>5</v>
      </c>
      <c r="CW4" s="101">
        <v>5</v>
      </c>
      <c r="CX4" s="101">
        <v>5</v>
      </c>
      <c r="CY4" s="101">
        <v>5</v>
      </c>
      <c r="CZ4" s="101">
        <v>5</v>
      </c>
      <c r="DA4" s="101">
        <v>5</v>
      </c>
      <c r="DB4" s="58">
        <f t="shared" ref="DB4:DB12" si="4">SUM(CM4:DA4)</f>
        <v>70</v>
      </c>
      <c r="DC4" s="50">
        <v>5</v>
      </c>
      <c r="DD4" s="50">
        <v>5</v>
      </c>
      <c r="DE4" s="50">
        <v>0</v>
      </c>
      <c r="DF4" s="50">
        <v>0</v>
      </c>
      <c r="DG4" s="50">
        <v>0</v>
      </c>
      <c r="DH4" s="50">
        <v>0</v>
      </c>
      <c r="DI4" s="50">
        <v>5</v>
      </c>
      <c r="DJ4" s="50">
        <v>5</v>
      </c>
      <c r="DK4" s="50">
        <v>5</v>
      </c>
      <c r="DL4" s="50">
        <v>5</v>
      </c>
      <c r="DM4" s="50">
        <v>0</v>
      </c>
      <c r="DN4" s="50">
        <v>0</v>
      </c>
      <c r="DO4" s="50">
        <v>0</v>
      </c>
      <c r="DP4" s="50">
        <v>0</v>
      </c>
      <c r="DQ4" s="58">
        <f t="shared" ref="DQ4:DQ12" si="5">SUM(DC4:DP4)</f>
        <v>30</v>
      </c>
      <c r="DR4" s="50">
        <v>0</v>
      </c>
      <c r="DS4" s="80">
        <v>0</v>
      </c>
      <c r="DT4" s="80">
        <v>0</v>
      </c>
      <c r="DU4" s="80">
        <v>5</v>
      </c>
      <c r="DV4" s="80">
        <v>5</v>
      </c>
      <c r="DW4" s="80">
        <v>5</v>
      </c>
      <c r="DX4" s="80">
        <v>5</v>
      </c>
      <c r="DY4" s="80">
        <v>0</v>
      </c>
      <c r="DZ4" s="80">
        <v>5</v>
      </c>
      <c r="EA4" s="80">
        <v>5</v>
      </c>
      <c r="EB4" s="80">
        <v>5</v>
      </c>
      <c r="EC4" s="80">
        <v>5</v>
      </c>
      <c r="ED4" s="80">
        <v>5</v>
      </c>
      <c r="EE4" s="80">
        <v>0</v>
      </c>
      <c r="EF4" s="80">
        <v>5</v>
      </c>
      <c r="EG4" s="58">
        <f t="shared" ref="EG4:EG12" si="6">SUM(DR4:EF4)</f>
        <v>50</v>
      </c>
      <c r="EH4" s="76">
        <v>5</v>
      </c>
      <c r="EI4" s="45">
        <v>5</v>
      </c>
      <c r="EJ4" s="45">
        <v>5</v>
      </c>
      <c r="EK4" s="45">
        <v>5</v>
      </c>
      <c r="EL4" s="45">
        <v>5</v>
      </c>
      <c r="EM4" s="45">
        <v>5</v>
      </c>
      <c r="EN4" s="45">
        <v>5</v>
      </c>
      <c r="EO4" s="45">
        <v>5</v>
      </c>
      <c r="EP4" s="45">
        <v>5</v>
      </c>
      <c r="EQ4" s="45">
        <v>5</v>
      </c>
      <c r="ER4" s="45">
        <v>5</v>
      </c>
      <c r="ES4" s="45">
        <v>5</v>
      </c>
      <c r="ET4" s="45">
        <v>5</v>
      </c>
      <c r="EU4" s="45">
        <v>5</v>
      </c>
      <c r="EV4" s="45">
        <v>5</v>
      </c>
      <c r="EW4" s="45">
        <v>5</v>
      </c>
      <c r="EX4" s="45">
        <v>5</v>
      </c>
      <c r="EY4" s="58">
        <f t="shared" ref="EY4:EY12" si="7">SUM(EH4:EX4)</f>
        <v>85</v>
      </c>
      <c r="EZ4" s="76">
        <v>5</v>
      </c>
      <c r="FA4" s="45">
        <v>5</v>
      </c>
      <c r="FB4" s="45">
        <v>5</v>
      </c>
      <c r="FC4" s="45">
        <v>5</v>
      </c>
      <c r="FD4" s="45">
        <v>5</v>
      </c>
      <c r="FE4" s="45">
        <v>5</v>
      </c>
      <c r="FF4" s="45">
        <v>5</v>
      </c>
      <c r="FG4" s="45">
        <v>5</v>
      </c>
      <c r="FH4" s="45"/>
      <c r="FI4" s="45"/>
      <c r="FJ4" s="45"/>
      <c r="FK4" s="78"/>
      <c r="FL4" s="58">
        <f t="shared" ref="FL4:FL10" si="8">SUM(EZ4:FK4)</f>
        <v>40</v>
      </c>
    </row>
    <row r="5" spans="1:168" ht="16.5" customHeight="1" x14ac:dyDescent="0.2">
      <c r="A5" s="130" t="s">
        <v>130</v>
      </c>
      <c r="B5" s="46">
        <v>0</v>
      </c>
      <c r="C5" s="46">
        <v>0</v>
      </c>
      <c r="D5" s="46">
        <v>0</v>
      </c>
      <c r="E5" s="46">
        <v>0</v>
      </c>
      <c r="F5" s="46">
        <v>0</v>
      </c>
      <c r="G5" s="46">
        <v>0</v>
      </c>
      <c r="H5" s="46">
        <v>0</v>
      </c>
      <c r="I5" s="56">
        <f t="shared" si="0"/>
        <v>0</v>
      </c>
      <c r="J5" s="46">
        <v>5</v>
      </c>
      <c r="K5" s="46">
        <v>0</v>
      </c>
      <c r="L5" s="46">
        <v>5</v>
      </c>
      <c r="M5" s="46">
        <v>0</v>
      </c>
      <c r="N5" s="46">
        <v>5</v>
      </c>
      <c r="O5" s="46">
        <v>5</v>
      </c>
      <c r="P5" s="46">
        <v>0</v>
      </c>
      <c r="Q5" s="46">
        <v>0</v>
      </c>
      <c r="R5" s="46">
        <v>0</v>
      </c>
      <c r="S5" s="46">
        <v>0</v>
      </c>
      <c r="T5" s="46">
        <v>0</v>
      </c>
      <c r="U5" s="46">
        <v>5</v>
      </c>
      <c r="V5" s="46">
        <v>5</v>
      </c>
      <c r="W5" s="46">
        <v>5</v>
      </c>
      <c r="X5" s="46">
        <v>0</v>
      </c>
      <c r="Y5" s="58">
        <f t="shared" ref="Y5:Y10" si="9">SUM(J5:X5)</f>
        <v>35</v>
      </c>
      <c r="Z5" s="46">
        <v>0</v>
      </c>
      <c r="AA5" s="46">
        <v>5</v>
      </c>
      <c r="AB5" s="46">
        <v>0</v>
      </c>
      <c r="AC5" s="46">
        <v>5</v>
      </c>
      <c r="AD5" s="46">
        <v>5</v>
      </c>
      <c r="AE5" s="46">
        <v>0</v>
      </c>
      <c r="AF5" s="46">
        <v>5</v>
      </c>
      <c r="AG5" s="46">
        <v>5</v>
      </c>
      <c r="AH5" s="46">
        <v>5</v>
      </c>
      <c r="AI5" s="46">
        <v>0</v>
      </c>
      <c r="AJ5" s="46">
        <v>0</v>
      </c>
      <c r="AK5" s="46">
        <v>3</v>
      </c>
      <c r="AL5" s="46">
        <v>5</v>
      </c>
      <c r="AM5" s="46">
        <v>0</v>
      </c>
      <c r="AN5" s="102">
        <v>5</v>
      </c>
      <c r="AO5" s="102">
        <v>5</v>
      </c>
      <c r="AP5" s="46">
        <v>5</v>
      </c>
      <c r="AQ5" s="58">
        <f t="shared" ref="AQ5:AQ10" si="10">SUM(Z5:AP5)</f>
        <v>53</v>
      </c>
      <c r="AR5" s="70">
        <v>5</v>
      </c>
      <c r="AS5" s="70">
        <v>5</v>
      </c>
      <c r="AT5" s="70">
        <v>5</v>
      </c>
      <c r="AU5" s="70">
        <v>5</v>
      </c>
      <c r="AV5" s="70">
        <v>0</v>
      </c>
      <c r="AW5" s="70">
        <v>5</v>
      </c>
      <c r="AX5" s="73">
        <v>0</v>
      </c>
      <c r="AY5" s="70">
        <v>0</v>
      </c>
      <c r="AZ5" s="70">
        <v>0</v>
      </c>
      <c r="BA5" s="73">
        <v>5</v>
      </c>
      <c r="BB5" s="70">
        <v>5</v>
      </c>
      <c r="BC5" s="73">
        <v>5</v>
      </c>
      <c r="BD5" s="70">
        <v>5</v>
      </c>
      <c r="BE5" s="73">
        <v>5</v>
      </c>
      <c r="BF5" s="70">
        <v>0</v>
      </c>
      <c r="BG5" s="58">
        <f t="shared" si="1"/>
        <v>50</v>
      </c>
      <c r="BH5" s="183">
        <v>5</v>
      </c>
      <c r="BI5" s="183">
        <v>0</v>
      </c>
      <c r="BJ5" s="210">
        <v>5</v>
      </c>
      <c r="BK5" s="180">
        <v>5</v>
      </c>
      <c r="BL5" s="180">
        <v>0</v>
      </c>
      <c r="BM5" s="180">
        <v>5</v>
      </c>
      <c r="BN5" s="212">
        <v>5</v>
      </c>
      <c r="BO5" s="180">
        <v>0</v>
      </c>
      <c r="BP5" s="180">
        <v>5</v>
      </c>
      <c r="BQ5" s="180">
        <v>5</v>
      </c>
      <c r="BR5" s="212">
        <v>5</v>
      </c>
      <c r="BS5" s="206">
        <v>0</v>
      </c>
      <c r="BT5" s="58">
        <f t="shared" si="2"/>
        <v>35</v>
      </c>
      <c r="BU5" s="70">
        <v>5</v>
      </c>
      <c r="BV5" s="70">
        <v>5</v>
      </c>
      <c r="BW5" s="212">
        <v>5</v>
      </c>
      <c r="BX5" s="70">
        <v>5</v>
      </c>
      <c r="BY5" s="70">
        <v>0</v>
      </c>
      <c r="BZ5" s="70">
        <v>5</v>
      </c>
      <c r="CA5" s="70">
        <v>5</v>
      </c>
      <c r="CB5" s="70">
        <v>5</v>
      </c>
      <c r="CC5" s="50">
        <v>0</v>
      </c>
      <c r="CD5" s="50">
        <v>5</v>
      </c>
      <c r="CE5" s="50">
        <v>5</v>
      </c>
      <c r="CF5" s="46">
        <v>5</v>
      </c>
      <c r="CG5" s="70">
        <v>5</v>
      </c>
      <c r="CH5" s="70">
        <v>5</v>
      </c>
      <c r="CI5" s="70">
        <v>5</v>
      </c>
      <c r="CJ5" s="70">
        <v>5</v>
      </c>
      <c r="CK5" s="70">
        <v>0</v>
      </c>
      <c r="CL5" s="58">
        <f t="shared" si="3"/>
        <v>70</v>
      </c>
      <c r="CM5" s="46">
        <v>0</v>
      </c>
      <c r="CN5" s="46">
        <v>0</v>
      </c>
      <c r="CO5" s="46">
        <v>5</v>
      </c>
      <c r="CP5" s="46">
        <v>5</v>
      </c>
      <c r="CQ5" s="46">
        <v>5</v>
      </c>
      <c r="CR5" s="46">
        <v>5</v>
      </c>
      <c r="CS5" s="46">
        <v>0</v>
      </c>
      <c r="CT5" s="46">
        <v>0</v>
      </c>
      <c r="CU5" s="46">
        <v>5</v>
      </c>
      <c r="CV5" s="46">
        <v>5</v>
      </c>
      <c r="CW5" s="102">
        <v>5</v>
      </c>
      <c r="CX5" s="102">
        <v>5</v>
      </c>
      <c r="CY5" s="102">
        <v>5</v>
      </c>
      <c r="CZ5" s="102">
        <v>5</v>
      </c>
      <c r="DA5" s="102">
        <v>0</v>
      </c>
      <c r="DB5" s="58">
        <f t="shared" si="4"/>
        <v>50</v>
      </c>
      <c r="DC5" s="50">
        <v>0</v>
      </c>
      <c r="DD5" s="46">
        <v>5</v>
      </c>
      <c r="DE5" s="46">
        <v>0</v>
      </c>
      <c r="DF5" s="46">
        <v>0</v>
      </c>
      <c r="DG5" s="46">
        <v>0</v>
      </c>
      <c r="DH5" s="46">
        <v>0</v>
      </c>
      <c r="DI5" s="46">
        <v>5</v>
      </c>
      <c r="DJ5" s="46">
        <v>5</v>
      </c>
      <c r="DK5" s="46">
        <v>5</v>
      </c>
      <c r="DL5" s="46">
        <v>0</v>
      </c>
      <c r="DM5" s="46">
        <v>0</v>
      </c>
      <c r="DN5" s="46">
        <v>0</v>
      </c>
      <c r="DO5" s="46">
        <v>0</v>
      </c>
      <c r="DP5" s="46">
        <v>0</v>
      </c>
      <c r="DQ5" s="58">
        <f t="shared" si="5"/>
        <v>20</v>
      </c>
      <c r="DR5" s="50">
        <v>0</v>
      </c>
      <c r="DS5" s="47">
        <v>0</v>
      </c>
      <c r="DT5" s="47">
        <v>0</v>
      </c>
      <c r="DU5" s="47">
        <v>0</v>
      </c>
      <c r="DV5" s="47">
        <v>0</v>
      </c>
      <c r="DW5" s="47">
        <v>0</v>
      </c>
      <c r="DX5" s="47">
        <v>0</v>
      </c>
      <c r="DY5" s="47">
        <v>0</v>
      </c>
      <c r="DZ5" s="47">
        <v>5</v>
      </c>
      <c r="EA5" s="47">
        <v>0</v>
      </c>
      <c r="EB5" s="47">
        <v>5</v>
      </c>
      <c r="EC5" s="47">
        <v>5</v>
      </c>
      <c r="ED5" s="47">
        <v>0</v>
      </c>
      <c r="EE5" s="47">
        <v>0</v>
      </c>
      <c r="EF5" s="47">
        <v>5</v>
      </c>
      <c r="EG5" s="58">
        <f t="shared" si="6"/>
        <v>20</v>
      </c>
      <c r="EH5" s="81">
        <v>5</v>
      </c>
      <c r="EI5" s="47">
        <v>5</v>
      </c>
      <c r="EJ5" s="47">
        <v>0</v>
      </c>
      <c r="EK5" s="47">
        <v>5</v>
      </c>
      <c r="EL5" s="47">
        <v>0</v>
      </c>
      <c r="EM5" s="47">
        <v>5</v>
      </c>
      <c r="EN5" s="47">
        <v>0</v>
      </c>
      <c r="EO5" s="47">
        <v>5</v>
      </c>
      <c r="EP5" s="47">
        <v>0</v>
      </c>
      <c r="EQ5" s="47">
        <v>5</v>
      </c>
      <c r="ER5" s="47">
        <v>5</v>
      </c>
      <c r="ES5" s="47">
        <v>5</v>
      </c>
      <c r="ET5" s="47">
        <v>5</v>
      </c>
      <c r="EU5" s="47">
        <v>5</v>
      </c>
      <c r="EV5" s="47">
        <v>5</v>
      </c>
      <c r="EW5" s="47">
        <v>5</v>
      </c>
      <c r="EX5" s="47">
        <v>5</v>
      </c>
      <c r="EY5" s="58">
        <f t="shared" si="7"/>
        <v>65</v>
      </c>
      <c r="EZ5" s="81">
        <v>0</v>
      </c>
      <c r="FA5" s="88">
        <v>5</v>
      </c>
      <c r="FB5" s="47">
        <v>5</v>
      </c>
      <c r="FC5" s="47">
        <v>5</v>
      </c>
      <c r="FD5" s="47">
        <v>5</v>
      </c>
      <c r="FE5" s="47">
        <v>5</v>
      </c>
      <c r="FF5" s="88">
        <v>5</v>
      </c>
      <c r="FG5" s="47">
        <v>5</v>
      </c>
      <c r="FH5" s="47"/>
      <c r="FI5" s="47"/>
      <c r="FJ5" s="47"/>
      <c r="FK5" s="79"/>
      <c r="FL5" s="58">
        <f t="shared" si="8"/>
        <v>35</v>
      </c>
    </row>
    <row r="6" spans="1:168" ht="16.5" customHeight="1" x14ac:dyDescent="0.2">
      <c r="A6" s="130" t="s">
        <v>131</v>
      </c>
      <c r="B6" s="48">
        <v>0</v>
      </c>
      <c r="C6" s="48">
        <v>0</v>
      </c>
      <c r="D6" s="48">
        <v>0</v>
      </c>
      <c r="E6" s="48">
        <v>0</v>
      </c>
      <c r="F6" s="48">
        <v>0</v>
      </c>
      <c r="G6" s="48">
        <v>0</v>
      </c>
      <c r="H6" s="48">
        <v>0</v>
      </c>
      <c r="I6" s="56">
        <f t="shared" si="0"/>
        <v>0</v>
      </c>
      <c r="J6" s="48">
        <v>0</v>
      </c>
      <c r="K6" s="48">
        <v>0</v>
      </c>
      <c r="L6" s="48">
        <v>0</v>
      </c>
      <c r="M6" s="48">
        <v>0</v>
      </c>
      <c r="N6" s="48">
        <v>0</v>
      </c>
      <c r="O6" s="48">
        <v>0</v>
      </c>
      <c r="P6" s="48">
        <v>0</v>
      </c>
      <c r="Q6" s="48">
        <v>5</v>
      </c>
      <c r="R6" s="48">
        <v>5</v>
      </c>
      <c r="S6" s="48">
        <v>0</v>
      </c>
      <c r="T6" s="48">
        <v>0</v>
      </c>
      <c r="U6" s="48">
        <v>0</v>
      </c>
      <c r="V6" s="48">
        <v>0</v>
      </c>
      <c r="W6" s="48">
        <v>0</v>
      </c>
      <c r="X6" s="48">
        <v>5</v>
      </c>
      <c r="Y6" s="58">
        <f t="shared" si="9"/>
        <v>15</v>
      </c>
      <c r="Z6" s="48">
        <v>5</v>
      </c>
      <c r="AA6" s="48">
        <v>5</v>
      </c>
      <c r="AB6" s="48">
        <v>0</v>
      </c>
      <c r="AC6" s="48">
        <v>5</v>
      </c>
      <c r="AD6" s="48">
        <v>5</v>
      </c>
      <c r="AE6" s="48">
        <v>0</v>
      </c>
      <c r="AF6" s="48">
        <v>0</v>
      </c>
      <c r="AG6" s="48">
        <v>5</v>
      </c>
      <c r="AH6" s="48">
        <v>0</v>
      </c>
      <c r="AI6" s="48">
        <v>0</v>
      </c>
      <c r="AJ6" s="48">
        <v>0</v>
      </c>
      <c r="AK6" s="48">
        <v>5</v>
      </c>
      <c r="AL6" s="48">
        <v>5</v>
      </c>
      <c r="AM6" s="48">
        <v>0</v>
      </c>
      <c r="AN6" s="103">
        <v>0</v>
      </c>
      <c r="AO6" s="103">
        <v>0</v>
      </c>
      <c r="AP6" s="48">
        <v>3</v>
      </c>
      <c r="AQ6" s="58">
        <f t="shared" si="10"/>
        <v>38</v>
      </c>
      <c r="AR6" s="71">
        <v>5</v>
      </c>
      <c r="AS6" s="71">
        <v>5</v>
      </c>
      <c r="AT6" s="71">
        <v>3</v>
      </c>
      <c r="AU6" s="71">
        <v>0</v>
      </c>
      <c r="AV6" s="71">
        <v>5</v>
      </c>
      <c r="AW6" s="71">
        <v>0</v>
      </c>
      <c r="AX6" s="73">
        <v>3</v>
      </c>
      <c r="AY6" s="71">
        <v>5</v>
      </c>
      <c r="AZ6" s="71">
        <v>0</v>
      </c>
      <c r="BA6" s="73">
        <v>0</v>
      </c>
      <c r="BB6" s="71">
        <v>0</v>
      </c>
      <c r="BC6" s="73">
        <v>5</v>
      </c>
      <c r="BD6" s="71">
        <v>5</v>
      </c>
      <c r="BE6" s="73">
        <v>0</v>
      </c>
      <c r="BF6" s="71">
        <v>0</v>
      </c>
      <c r="BG6" s="58">
        <f t="shared" si="1"/>
        <v>36</v>
      </c>
      <c r="BH6" s="183">
        <v>5</v>
      </c>
      <c r="BI6" s="183">
        <v>0</v>
      </c>
      <c r="BJ6" s="210">
        <v>5</v>
      </c>
      <c r="BK6" s="181">
        <v>0</v>
      </c>
      <c r="BL6" s="181">
        <v>0</v>
      </c>
      <c r="BM6" s="181">
        <v>5</v>
      </c>
      <c r="BN6" s="212">
        <v>3</v>
      </c>
      <c r="BO6" s="181">
        <v>0</v>
      </c>
      <c r="BP6" s="181">
        <v>5</v>
      </c>
      <c r="BQ6" s="181">
        <v>0</v>
      </c>
      <c r="BR6" s="212">
        <v>0</v>
      </c>
      <c r="BS6" s="205">
        <v>0</v>
      </c>
      <c r="BT6" s="58">
        <f t="shared" si="2"/>
        <v>23</v>
      </c>
      <c r="BU6" s="71">
        <v>5</v>
      </c>
      <c r="BV6" s="71">
        <v>0</v>
      </c>
      <c r="BW6" s="212">
        <v>3</v>
      </c>
      <c r="BX6" s="71">
        <v>5</v>
      </c>
      <c r="BY6" s="71">
        <v>0</v>
      </c>
      <c r="BZ6" s="71">
        <v>5</v>
      </c>
      <c r="CA6" s="71">
        <v>5</v>
      </c>
      <c r="CB6" s="71">
        <v>5</v>
      </c>
      <c r="CC6" s="50">
        <v>5</v>
      </c>
      <c r="CD6" s="50">
        <v>5</v>
      </c>
      <c r="CE6" s="50">
        <v>0</v>
      </c>
      <c r="CF6" s="48">
        <v>0</v>
      </c>
      <c r="CG6" s="71">
        <v>0</v>
      </c>
      <c r="CH6" s="71">
        <v>0</v>
      </c>
      <c r="CI6" s="71">
        <v>0</v>
      </c>
      <c r="CJ6" s="71">
        <v>5</v>
      </c>
      <c r="CK6" s="71">
        <v>5</v>
      </c>
      <c r="CL6" s="58">
        <f t="shared" si="3"/>
        <v>48</v>
      </c>
      <c r="CM6" s="48">
        <v>0</v>
      </c>
      <c r="CN6" s="48">
        <v>5</v>
      </c>
      <c r="CO6" s="48">
        <v>0</v>
      </c>
      <c r="CP6" s="48">
        <v>0</v>
      </c>
      <c r="CQ6" s="48">
        <v>3</v>
      </c>
      <c r="CR6" s="48">
        <v>5</v>
      </c>
      <c r="CS6" s="48">
        <v>0</v>
      </c>
      <c r="CT6" s="48">
        <v>0</v>
      </c>
      <c r="CU6" s="48">
        <v>5</v>
      </c>
      <c r="CV6" s="48">
        <v>3</v>
      </c>
      <c r="CW6" s="103">
        <v>5</v>
      </c>
      <c r="CX6" s="103">
        <v>0</v>
      </c>
      <c r="CY6" s="103">
        <v>3</v>
      </c>
      <c r="CZ6" s="103">
        <v>5</v>
      </c>
      <c r="DA6" s="103">
        <v>0</v>
      </c>
      <c r="DB6" s="58">
        <f t="shared" si="4"/>
        <v>34</v>
      </c>
      <c r="DC6" s="50">
        <v>5</v>
      </c>
      <c r="DD6" s="48">
        <v>0</v>
      </c>
      <c r="DE6" s="48">
        <v>0</v>
      </c>
      <c r="DF6" s="48">
        <v>0</v>
      </c>
      <c r="DG6" s="48">
        <v>0</v>
      </c>
      <c r="DH6" s="48">
        <v>0</v>
      </c>
      <c r="DI6" s="48">
        <v>5</v>
      </c>
      <c r="DJ6" s="48">
        <v>5</v>
      </c>
      <c r="DK6" s="48">
        <v>0</v>
      </c>
      <c r="DL6" s="48">
        <v>3</v>
      </c>
      <c r="DM6" s="48">
        <v>0</v>
      </c>
      <c r="DN6" s="48">
        <v>5</v>
      </c>
      <c r="DO6" s="48">
        <v>0</v>
      </c>
      <c r="DP6" s="48">
        <v>0</v>
      </c>
      <c r="DQ6" s="58">
        <f t="shared" si="5"/>
        <v>23</v>
      </c>
      <c r="DR6" s="50">
        <v>5</v>
      </c>
      <c r="DS6" s="47">
        <v>0</v>
      </c>
      <c r="DT6" s="47">
        <v>0</v>
      </c>
      <c r="DU6" s="47">
        <v>5</v>
      </c>
      <c r="DV6" s="47">
        <v>5</v>
      </c>
      <c r="DW6" s="47">
        <v>0</v>
      </c>
      <c r="DX6" s="47">
        <v>0</v>
      </c>
      <c r="DY6" s="47">
        <v>0</v>
      </c>
      <c r="DZ6" s="47">
        <v>5</v>
      </c>
      <c r="EA6" s="47">
        <v>0</v>
      </c>
      <c r="EB6" s="47">
        <v>5</v>
      </c>
      <c r="EC6" s="47">
        <v>0</v>
      </c>
      <c r="ED6" s="47">
        <v>0</v>
      </c>
      <c r="EE6" s="47">
        <v>0</v>
      </c>
      <c r="EF6" s="47">
        <v>0</v>
      </c>
      <c r="EG6" s="58">
        <f t="shared" si="6"/>
        <v>25</v>
      </c>
      <c r="EH6" s="81">
        <v>0</v>
      </c>
      <c r="EI6" s="47">
        <v>5</v>
      </c>
      <c r="EJ6" s="47">
        <v>0</v>
      </c>
      <c r="EK6" s="47">
        <v>0</v>
      </c>
      <c r="EL6" s="47">
        <v>0</v>
      </c>
      <c r="EM6" s="47">
        <v>0</v>
      </c>
      <c r="EN6" s="47">
        <v>5</v>
      </c>
      <c r="EO6" s="47">
        <v>5</v>
      </c>
      <c r="EP6" s="47">
        <v>0</v>
      </c>
      <c r="EQ6" s="47">
        <v>0</v>
      </c>
      <c r="ER6" s="47">
        <v>5</v>
      </c>
      <c r="ES6" s="47">
        <v>5</v>
      </c>
      <c r="ET6" s="47">
        <v>0</v>
      </c>
      <c r="EU6" s="47">
        <v>0</v>
      </c>
      <c r="EV6" s="47">
        <v>0</v>
      </c>
      <c r="EW6" s="47">
        <v>5</v>
      </c>
      <c r="EX6" s="47">
        <v>0</v>
      </c>
      <c r="EY6" s="58">
        <f t="shared" si="7"/>
        <v>30</v>
      </c>
      <c r="EZ6" s="81">
        <v>0</v>
      </c>
      <c r="FA6" s="88">
        <v>0</v>
      </c>
      <c r="FB6" s="47">
        <v>5</v>
      </c>
      <c r="FC6" s="47">
        <v>0</v>
      </c>
      <c r="FD6" s="47">
        <v>0</v>
      </c>
      <c r="FE6" s="47">
        <v>0</v>
      </c>
      <c r="FF6" s="88">
        <v>5</v>
      </c>
      <c r="FG6" s="47">
        <v>0</v>
      </c>
      <c r="FH6" s="47"/>
      <c r="FI6" s="47"/>
      <c r="FJ6" s="47"/>
      <c r="FK6" s="79"/>
      <c r="FL6" s="58">
        <f t="shared" si="8"/>
        <v>10</v>
      </c>
    </row>
    <row r="7" spans="1:168" ht="16.5" customHeight="1" x14ac:dyDescent="0.2">
      <c r="A7" s="130" t="s">
        <v>132</v>
      </c>
      <c r="B7" s="48">
        <v>5</v>
      </c>
      <c r="C7" s="48">
        <v>5</v>
      </c>
      <c r="D7" s="48">
        <v>5</v>
      </c>
      <c r="E7" s="48">
        <v>5</v>
      </c>
      <c r="F7" s="48">
        <v>0</v>
      </c>
      <c r="G7" s="48">
        <v>5</v>
      </c>
      <c r="H7" s="48">
        <v>5</v>
      </c>
      <c r="I7" s="56">
        <f t="shared" si="0"/>
        <v>30</v>
      </c>
      <c r="J7" s="48">
        <v>5</v>
      </c>
      <c r="K7" s="48">
        <v>5</v>
      </c>
      <c r="L7" s="46">
        <v>5</v>
      </c>
      <c r="M7" s="48">
        <v>5</v>
      </c>
      <c r="N7" s="48">
        <v>5</v>
      </c>
      <c r="O7" s="48">
        <v>5</v>
      </c>
      <c r="P7" s="48">
        <v>5</v>
      </c>
      <c r="Q7" s="48">
        <v>5</v>
      </c>
      <c r="R7" s="48">
        <v>5</v>
      </c>
      <c r="S7" s="48">
        <v>5</v>
      </c>
      <c r="T7" s="48">
        <v>5</v>
      </c>
      <c r="U7" s="48">
        <v>5</v>
      </c>
      <c r="V7" s="48">
        <v>5</v>
      </c>
      <c r="W7" s="48">
        <v>5</v>
      </c>
      <c r="X7" s="48">
        <v>5</v>
      </c>
      <c r="Y7" s="58">
        <f t="shared" si="9"/>
        <v>75</v>
      </c>
      <c r="Z7" s="48">
        <v>5</v>
      </c>
      <c r="AA7" s="48">
        <v>5</v>
      </c>
      <c r="AB7" s="48">
        <v>5</v>
      </c>
      <c r="AC7" s="48">
        <v>5</v>
      </c>
      <c r="AD7" s="48">
        <v>5</v>
      </c>
      <c r="AE7" s="48">
        <v>5</v>
      </c>
      <c r="AF7" s="48">
        <v>5</v>
      </c>
      <c r="AG7" s="48">
        <v>5</v>
      </c>
      <c r="AH7" s="48">
        <v>5</v>
      </c>
      <c r="AI7" s="48">
        <v>5</v>
      </c>
      <c r="AJ7" s="48">
        <v>5</v>
      </c>
      <c r="AK7" s="48">
        <v>5</v>
      </c>
      <c r="AL7" s="48">
        <v>5</v>
      </c>
      <c r="AM7" s="48">
        <v>5</v>
      </c>
      <c r="AN7" s="103">
        <v>5</v>
      </c>
      <c r="AO7" s="103">
        <v>5</v>
      </c>
      <c r="AP7" s="48">
        <v>5</v>
      </c>
      <c r="AQ7" s="58">
        <f t="shared" si="10"/>
        <v>85</v>
      </c>
      <c r="AR7" s="71">
        <v>5</v>
      </c>
      <c r="AS7" s="71">
        <v>5</v>
      </c>
      <c r="AT7" s="71">
        <v>0</v>
      </c>
      <c r="AU7" s="71">
        <v>0</v>
      </c>
      <c r="AV7" s="71">
        <v>0</v>
      </c>
      <c r="AW7" s="71">
        <v>0</v>
      </c>
      <c r="AX7" s="73">
        <v>5</v>
      </c>
      <c r="AY7" s="71">
        <v>5</v>
      </c>
      <c r="AZ7" s="71">
        <v>0</v>
      </c>
      <c r="BA7" s="73">
        <v>0</v>
      </c>
      <c r="BB7" s="71">
        <v>0</v>
      </c>
      <c r="BC7" s="73">
        <v>0</v>
      </c>
      <c r="BD7" s="71">
        <v>0</v>
      </c>
      <c r="BE7" s="73">
        <v>0</v>
      </c>
      <c r="BF7" s="71">
        <v>0</v>
      </c>
      <c r="BG7" s="58">
        <f t="shared" si="1"/>
        <v>20</v>
      </c>
      <c r="BH7" s="183">
        <v>0</v>
      </c>
      <c r="BI7" s="183">
        <v>0</v>
      </c>
      <c r="BJ7" s="210">
        <v>5</v>
      </c>
      <c r="BK7" s="181">
        <v>5</v>
      </c>
      <c r="BL7" s="181">
        <v>5</v>
      </c>
      <c r="BM7" s="181">
        <v>0</v>
      </c>
      <c r="BN7" s="212">
        <v>5</v>
      </c>
      <c r="BO7" s="181">
        <v>5</v>
      </c>
      <c r="BP7" s="181">
        <v>5</v>
      </c>
      <c r="BQ7" s="181">
        <v>5</v>
      </c>
      <c r="BR7" s="212">
        <v>0</v>
      </c>
      <c r="BS7" s="205">
        <v>0</v>
      </c>
      <c r="BT7" s="58">
        <f t="shared" si="2"/>
        <v>35</v>
      </c>
      <c r="BU7" s="71">
        <v>5</v>
      </c>
      <c r="BV7" s="71">
        <v>5</v>
      </c>
      <c r="BW7" s="212">
        <v>5</v>
      </c>
      <c r="BX7" s="71">
        <v>5</v>
      </c>
      <c r="BY7" s="71">
        <v>5</v>
      </c>
      <c r="BZ7" s="71">
        <v>5</v>
      </c>
      <c r="CA7" s="71">
        <v>5</v>
      </c>
      <c r="CB7" s="71">
        <v>5</v>
      </c>
      <c r="CC7" s="50">
        <v>5</v>
      </c>
      <c r="CD7" s="50">
        <v>5</v>
      </c>
      <c r="CE7" s="50">
        <v>5</v>
      </c>
      <c r="CF7" s="48">
        <v>5</v>
      </c>
      <c r="CG7" s="71">
        <v>5</v>
      </c>
      <c r="CH7" s="71">
        <v>0</v>
      </c>
      <c r="CI7" s="71">
        <v>0</v>
      </c>
      <c r="CJ7" s="71">
        <v>5</v>
      </c>
      <c r="CK7" s="71">
        <v>5</v>
      </c>
      <c r="CL7" s="58">
        <f t="shared" si="3"/>
        <v>75</v>
      </c>
      <c r="CM7" s="48">
        <v>5</v>
      </c>
      <c r="CN7" s="48">
        <v>5</v>
      </c>
      <c r="CO7" s="48">
        <v>5</v>
      </c>
      <c r="CP7" s="48">
        <v>5</v>
      </c>
      <c r="CQ7" s="48">
        <v>5</v>
      </c>
      <c r="CR7" s="48">
        <v>5</v>
      </c>
      <c r="CS7" s="48">
        <v>5</v>
      </c>
      <c r="CT7" s="48">
        <v>5</v>
      </c>
      <c r="CU7" s="48">
        <v>5</v>
      </c>
      <c r="CV7" s="48">
        <v>0</v>
      </c>
      <c r="CW7" s="103">
        <v>5</v>
      </c>
      <c r="CX7" s="103">
        <v>5</v>
      </c>
      <c r="CY7" s="103">
        <v>5</v>
      </c>
      <c r="CZ7" s="103">
        <v>5</v>
      </c>
      <c r="DA7" s="103">
        <v>5</v>
      </c>
      <c r="DB7" s="58">
        <f t="shared" si="4"/>
        <v>70</v>
      </c>
      <c r="DC7" s="50">
        <v>5</v>
      </c>
      <c r="DD7" s="48">
        <v>5</v>
      </c>
      <c r="DE7" s="48">
        <v>5</v>
      </c>
      <c r="DF7" s="48">
        <v>5</v>
      </c>
      <c r="DG7" s="48">
        <v>5</v>
      </c>
      <c r="DH7" s="48">
        <v>5</v>
      </c>
      <c r="DI7" s="48">
        <v>5</v>
      </c>
      <c r="DJ7" s="48">
        <v>5</v>
      </c>
      <c r="DK7" s="48">
        <v>5</v>
      </c>
      <c r="DL7" s="48">
        <v>5</v>
      </c>
      <c r="DM7" s="48">
        <v>0</v>
      </c>
      <c r="DN7" s="48">
        <v>5</v>
      </c>
      <c r="DO7" s="48">
        <v>5</v>
      </c>
      <c r="DP7" s="48">
        <v>5</v>
      </c>
      <c r="DQ7" s="58">
        <f t="shared" si="5"/>
        <v>65</v>
      </c>
      <c r="DR7" s="50">
        <v>5</v>
      </c>
      <c r="DS7" s="47">
        <v>5</v>
      </c>
      <c r="DT7" s="47">
        <v>5</v>
      </c>
      <c r="DU7" s="47">
        <v>5</v>
      </c>
      <c r="DV7" s="47">
        <v>5</v>
      </c>
      <c r="DW7" s="47">
        <v>0</v>
      </c>
      <c r="DX7" s="47">
        <v>5</v>
      </c>
      <c r="DY7" s="47">
        <v>5</v>
      </c>
      <c r="DZ7" s="47">
        <v>5</v>
      </c>
      <c r="EA7" s="47">
        <v>5</v>
      </c>
      <c r="EB7" s="47">
        <v>5</v>
      </c>
      <c r="EC7" s="47">
        <v>5</v>
      </c>
      <c r="ED7" s="47">
        <v>5</v>
      </c>
      <c r="EE7" s="47">
        <v>5</v>
      </c>
      <c r="EF7" s="47">
        <v>5</v>
      </c>
      <c r="EG7" s="58">
        <f t="shared" si="6"/>
        <v>70</v>
      </c>
      <c r="EH7" s="81">
        <v>5</v>
      </c>
      <c r="EI7" s="47">
        <v>5</v>
      </c>
      <c r="EJ7" s="47">
        <v>5</v>
      </c>
      <c r="EK7" s="47">
        <v>5</v>
      </c>
      <c r="EL7" s="47">
        <v>5</v>
      </c>
      <c r="EM7" s="47">
        <v>5</v>
      </c>
      <c r="EN7" s="47">
        <v>0</v>
      </c>
      <c r="EO7" s="47">
        <v>5</v>
      </c>
      <c r="EP7" s="47">
        <v>5</v>
      </c>
      <c r="EQ7" s="47">
        <v>5</v>
      </c>
      <c r="ER7" s="47">
        <v>5</v>
      </c>
      <c r="ES7" s="47">
        <v>5</v>
      </c>
      <c r="ET7" s="47">
        <v>5</v>
      </c>
      <c r="EU7" s="47">
        <v>5</v>
      </c>
      <c r="EV7" s="47">
        <v>5</v>
      </c>
      <c r="EW7" s="47">
        <v>5</v>
      </c>
      <c r="EX7" s="47">
        <v>5</v>
      </c>
      <c r="EY7" s="58">
        <f t="shared" si="7"/>
        <v>80</v>
      </c>
      <c r="EZ7" s="81">
        <v>5</v>
      </c>
      <c r="FA7" s="88">
        <v>5</v>
      </c>
      <c r="FB7" s="47">
        <v>5</v>
      </c>
      <c r="FC7" s="47">
        <v>5</v>
      </c>
      <c r="FD7" s="47">
        <v>5</v>
      </c>
      <c r="FE7" s="47">
        <v>5</v>
      </c>
      <c r="FF7" s="88">
        <v>5</v>
      </c>
      <c r="FG7" s="47">
        <v>5</v>
      </c>
      <c r="FH7" s="47"/>
      <c r="FI7" s="47"/>
      <c r="FJ7" s="47"/>
      <c r="FK7" s="79"/>
      <c r="FL7" s="58">
        <f t="shared" si="8"/>
        <v>40</v>
      </c>
    </row>
    <row r="8" spans="1:168" ht="16.5" customHeight="1" x14ac:dyDescent="0.2">
      <c r="A8" s="130" t="s">
        <v>221</v>
      </c>
      <c r="B8" s="48">
        <v>0</v>
      </c>
      <c r="C8" s="48">
        <v>0</v>
      </c>
      <c r="D8" s="48">
        <v>0</v>
      </c>
      <c r="E8" s="48">
        <v>0</v>
      </c>
      <c r="F8" s="48">
        <v>0</v>
      </c>
      <c r="G8" s="48">
        <v>0</v>
      </c>
      <c r="H8" s="48">
        <v>0</v>
      </c>
      <c r="I8" s="56">
        <f t="shared" si="0"/>
        <v>0</v>
      </c>
      <c r="J8" s="48">
        <v>0</v>
      </c>
      <c r="K8" s="48">
        <v>0</v>
      </c>
      <c r="L8" s="48">
        <v>0</v>
      </c>
      <c r="M8" s="48">
        <v>0</v>
      </c>
      <c r="N8" s="48">
        <v>0</v>
      </c>
      <c r="O8" s="48">
        <v>0</v>
      </c>
      <c r="P8" s="48">
        <v>0</v>
      </c>
      <c r="Q8" s="48">
        <v>0</v>
      </c>
      <c r="R8" s="48">
        <v>0</v>
      </c>
      <c r="S8" s="48">
        <v>5</v>
      </c>
      <c r="T8" s="48">
        <v>5</v>
      </c>
      <c r="U8" s="48">
        <v>5</v>
      </c>
      <c r="V8" s="48">
        <v>5</v>
      </c>
      <c r="W8" s="48">
        <v>5</v>
      </c>
      <c r="X8" s="48">
        <v>5</v>
      </c>
      <c r="Y8" s="58">
        <f t="shared" si="9"/>
        <v>30</v>
      </c>
      <c r="Z8" s="48">
        <v>5</v>
      </c>
      <c r="AA8" s="48">
        <v>5</v>
      </c>
      <c r="AB8" s="48">
        <v>5</v>
      </c>
      <c r="AC8" s="48">
        <v>5</v>
      </c>
      <c r="AD8" s="48">
        <v>5</v>
      </c>
      <c r="AE8" s="48">
        <v>5</v>
      </c>
      <c r="AF8" s="48">
        <v>5</v>
      </c>
      <c r="AG8" s="48">
        <v>5</v>
      </c>
      <c r="AH8" s="48">
        <v>5</v>
      </c>
      <c r="AI8" s="48">
        <v>5</v>
      </c>
      <c r="AJ8" s="48">
        <v>0</v>
      </c>
      <c r="AK8" s="48">
        <v>5</v>
      </c>
      <c r="AL8" s="48">
        <v>5</v>
      </c>
      <c r="AM8" s="48">
        <v>5</v>
      </c>
      <c r="AN8" s="103">
        <v>5</v>
      </c>
      <c r="AO8" s="103">
        <v>0</v>
      </c>
      <c r="AP8" s="48">
        <v>5</v>
      </c>
      <c r="AQ8" s="58">
        <f t="shared" si="10"/>
        <v>75</v>
      </c>
      <c r="AR8" s="71">
        <v>5</v>
      </c>
      <c r="AS8" s="71">
        <v>5</v>
      </c>
      <c r="AT8" s="71">
        <v>5</v>
      </c>
      <c r="AU8" s="71">
        <v>5</v>
      </c>
      <c r="AV8" s="71">
        <v>5</v>
      </c>
      <c r="AW8" s="71">
        <v>5</v>
      </c>
      <c r="AX8" s="73">
        <v>0</v>
      </c>
      <c r="AY8" s="71">
        <v>0</v>
      </c>
      <c r="AZ8" s="71">
        <v>5</v>
      </c>
      <c r="BA8" s="73">
        <v>0</v>
      </c>
      <c r="BB8" s="71">
        <v>5</v>
      </c>
      <c r="BC8" s="73">
        <v>5</v>
      </c>
      <c r="BD8" s="71">
        <v>5</v>
      </c>
      <c r="BE8" s="73">
        <v>5</v>
      </c>
      <c r="BF8" s="71">
        <v>5</v>
      </c>
      <c r="BG8" s="58">
        <f t="shared" si="1"/>
        <v>60</v>
      </c>
      <c r="BH8" s="183">
        <v>5</v>
      </c>
      <c r="BI8" s="183">
        <v>0</v>
      </c>
      <c r="BJ8" s="210">
        <v>5</v>
      </c>
      <c r="BK8" s="181">
        <v>5</v>
      </c>
      <c r="BL8" s="181">
        <v>5</v>
      </c>
      <c r="BM8" s="181">
        <v>5</v>
      </c>
      <c r="BN8" s="212">
        <v>5</v>
      </c>
      <c r="BO8" s="181">
        <v>5</v>
      </c>
      <c r="BP8" s="181">
        <v>5</v>
      </c>
      <c r="BQ8" s="181">
        <v>5</v>
      </c>
      <c r="BR8" s="212">
        <v>5</v>
      </c>
      <c r="BS8" s="205">
        <v>5</v>
      </c>
      <c r="BT8" s="58">
        <f t="shared" si="2"/>
        <v>45</v>
      </c>
      <c r="BU8" s="71">
        <v>5</v>
      </c>
      <c r="BV8" s="71">
        <v>5</v>
      </c>
      <c r="BW8" s="212">
        <v>0</v>
      </c>
      <c r="BX8" s="71">
        <v>5</v>
      </c>
      <c r="BY8" s="71">
        <v>5</v>
      </c>
      <c r="BZ8" s="71">
        <v>5</v>
      </c>
      <c r="CA8" s="71">
        <v>5</v>
      </c>
      <c r="CB8" s="71">
        <v>5</v>
      </c>
      <c r="CC8" s="50">
        <v>5</v>
      </c>
      <c r="CD8" s="50">
        <v>5</v>
      </c>
      <c r="CE8" s="50">
        <v>5</v>
      </c>
      <c r="CF8" s="48">
        <v>5</v>
      </c>
      <c r="CG8" s="71">
        <v>5</v>
      </c>
      <c r="CH8" s="71">
        <v>5</v>
      </c>
      <c r="CI8" s="71">
        <v>5</v>
      </c>
      <c r="CJ8" s="71">
        <v>5</v>
      </c>
      <c r="CK8" s="71">
        <v>5</v>
      </c>
      <c r="CL8" s="58">
        <f t="shared" si="3"/>
        <v>80</v>
      </c>
      <c r="CM8" s="48">
        <v>5</v>
      </c>
      <c r="CN8" s="48">
        <v>5</v>
      </c>
      <c r="CO8" s="48">
        <v>5</v>
      </c>
      <c r="CP8" s="48">
        <v>5</v>
      </c>
      <c r="CQ8" s="48">
        <v>5</v>
      </c>
      <c r="CR8" s="48">
        <v>5</v>
      </c>
      <c r="CS8" s="48">
        <v>5</v>
      </c>
      <c r="CT8" s="48">
        <v>5</v>
      </c>
      <c r="CU8" s="48">
        <v>5</v>
      </c>
      <c r="CV8" s="48">
        <v>0</v>
      </c>
      <c r="CW8" s="103">
        <v>0</v>
      </c>
      <c r="CX8" s="103">
        <v>0</v>
      </c>
      <c r="CY8" s="103">
        <v>0</v>
      </c>
      <c r="CZ8" s="103">
        <v>5</v>
      </c>
      <c r="DA8" s="103">
        <v>5</v>
      </c>
      <c r="DB8" s="58">
        <f t="shared" si="4"/>
        <v>55</v>
      </c>
      <c r="DC8" s="50">
        <v>5</v>
      </c>
      <c r="DD8" s="48">
        <v>5</v>
      </c>
      <c r="DE8" s="48">
        <v>5</v>
      </c>
      <c r="DF8" s="48">
        <v>5</v>
      </c>
      <c r="DG8" s="48">
        <v>5</v>
      </c>
      <c r="DH8" s="48">
        <v>5</v>
      </c>
      <c r="DI8" s="48">
        <v>5</v>
      </c>
      <c r="DJ8" s="48">
        <v>5</v>
      </c>
      <c r="DK8" s="48">
        <v>5</v>
      </c>
      <c r="DL8" s="48">
        <v>5</v>
      </c>
      <c r="DM8" s="48">
        <v>5</v>
      </c>
      <c r="DN8" s="48">
        <v>5</v>
      </c>
      <c r="DO8" s="48">
        <v>5</v>
      </c>
      <c r="DP8" s="48">
        <v>5</v>
      </c>
      <c r="DQ8" s="58">
        <f t="shared" si="5"/>
        <v>70</v>
      </c>
      <c r="DR8" s="50">
        <v>5</v>
      </c>
      <c r="DS8" s="47">
        <v>5</v>
      </c>
      <c r="DT8" s="47">
        <v>5</v>
      </c>
      <c r="DU8" s="47">
        <v>5</v>
      </c>
      <c r="DV8" s="47">
        <v>5</v>
      </c>
      <c r="DW8" s="47">
        <v>5</v>
      </c>
      <c r="DX8" s="47">
        <v>5</v>
      </c>
      <c r="DY8" s="47">
        <v>5</v>
      </c>
      <c r="DZ8" s="47">
        <v>0</v>
      </c>
      <c r="EA8" s="47"/>
      <c r="EB8" s="47">
        <v>5</v>
      </c>
      <c r="EC8" s="47">
        <v>5</v>
      </c>
      <c r="ED8" s="47">
        <v>5</v>
      </c>
      <c r="EE8" s="47">
        <v>5</v>
      </c>
      <c r="EF8" s="47">
        <v>5</v>
      </c>
      <c r="EG8" s="58">
        <f t="shared" si="6"/>
        <v>65</v>
      </c>
      <c r="EH8" s="81">
        <v>0</v>
      </c>
      <c r="EI8" s="47">
        <v>5</v>
      </c>
      <c r="EJ8" s="47">
        <v>5</v>
      </c>
      <c r="EK8" s="47">
        <v>5</v>
      </c>
      <c r="EL8" s="47">
        <v>5</v>
      </c>
      <c r="EM8" s="47">
        <v>5</v>
      </c>
      <c r="EN8" s="47">
        <v>5</v>
      </c>
      <c r="EO8" s="47">
        <v>5</v>
      </c>
      <c r="EP8" s="47">
        <v>5</v>
      </c>
      <c r="EQ8" s="47">
        <v>5</v>
      </c>
      <c r="ER8" s="47">
        <v>5</v>
      </c>
      <c r="ES8" s="47">
        <v>5</v>
      </c>
      <c r="ET8" s="47">
        <v>0</v>
      </c>
      <c r="EU8" s="47">
        <v>5</v>
      </c>
      <c r="EV8" s="47">
        <v>0</v>
      </c>
      <c r="EW8" s="47">
        <v>0</v>
      </c>
      <c r="EX8" s="47">
        <v>5</v>
      </c>
      <c r="EY8" s="58">
        <f t="shared" si="7"/>
        <v>65</v>
      </c>
      <c r="EZ8" s="81">
        <v>5</v>
      </c>
      <c r="FA8" s="88">
        <v>5</v>
      </c>
      <c r="FB8" s="47">
        <v>5</v>
      </c>
      <c r="FC8" s="47">
        <v>5</v>
      </c>
      <c r="FD8" s="47">
        <v>5</v>
      </c>
      <c r="FE8" s="47">
        <v>5</v>
      </c>
      <c r="FF8" s="88">
        <v>5</v>
      </c>
      <c r="FG8" s="47">
        <v>5</v>
      </c>
      <c r="FH8" s="47"/>
      <c r="FI8" s="47"/>
      <c r="FJ8" s="47"/>
      <c r="FK8" s="79"/>
      <c r="FL8" s="58">
        <f t="shared" si="8"/>
        <v>40</v>
      </c>
    </row>
    <row r="9" spans="1:168" ht="16.5" customHeight="1" x14ac:dyDescent="0.2">
      <c r="A9" s="130" t="s">
        <v>222</v>
      </c>
      <c r="B9" s="48">
        <v>5</v>
      </c>
      <c r="C9" s="48">
        <v>5</v>
      </c>
      <c r="D9" s="48">
        <v>5</v>
      </c>
      <c r="E9" s="48">
        <v>5</v>
      </c>
      <c r="F9" s="48">
        <v>5</v>
      </c>
      <c r="G9" s="48">
        <v>5</v>
      </c>
      <c r="H9" s="48">
        <v>5</v>
      </c>
      <c r="I9" s="56">
        <f t="shared" si="0"/>
        <v>35</v>
      </c>
      <c r="J9" s="48">
        <v>5</v>
      </c>
      <c r="K9" s="48">
        <v>5</v>
      </c>
      <c r="L9" s="46">
        <v>5</v>
      </c>
      <c r="M9" s="48">
        <v>5</v>
      </c>
      <c r="N9" s="48">
        <v>5</v>
      </c>
      <c r="O9" s="48">
        <v>5</v>
      </c>
      <c r="P9" s="48">
        <v>5</v>
      </c>
      <c r="Q9" s="48">
        <v>5</v>
      </c>
      <c r="R9" s="48">
        <v>5</v>
      </c>
      <c r="S9" s="48">
        <v>5</v>
      </c>
      <c r="T9" s="48">
        <v>5</v>
      </c>
      <c r="U9" s="48">
        <v>5</v>
      </c>
      <c r="V9" s="48">
        <v>5</v>
      </c>
      <c r="W9" s="48">
        <v>5</v>
      </c>
      <c r="X9" s="48">
        <v>0</v>
      </c>
      <c r="Y9" s="58">
        <f t="shared" si="9"/>
        <v>70</v>
      </c>
      <c r="Z9" s="48">
        <v>0</v>
      </c>
      <c r="AA9" s="48">
        <v>0</v>
      </c>
      <c r="AB9" s="48">
        <v>5</v>
      </c>
      <c r="AC9" s="48">
        <v>5</v>
      </c>
      <c r="AD9" s="48">
        <v>5</v>
      </c>
      <c r="AE9" s="48">
        <v>5</v>
      </c>
      <c r="AF9" s="48">
        <v>5</v>
      </c>
      <c r="AG9" s="48">
        <v>5</v>
      </c>
      <c r="AH9" s="48">
        <v>5</v>
      </c>
      <c r="AI9" s="48">
        <v>5</v>
      </c>
      <c r="AJ9" s="48">
        <v>5</v>
      </c>
      <c r="AK9" s="48">
        <v>5</v>
      </c>
      <c r="AL9" s="48">
        <v>5</v>
      </c>
      <c r="AM9" s="48">
        <v>5</v>
      </c>
      <c r="AN9" s="103">
        <v>5</v>
      </c>
      <c r="AO9" s="103">
        <v>5</v>
      </c>
      <c r="AP9" s="48">
        <v>5</v>
      </c>
      <c r="AQ9" s="58">
        <f t="shared" si="10"/>
        <v>75</v>
      </c>
      <c r="AR9" s="71">
        <v>5</v>
      </c>
      <c r="AS9" s="71">
        <v>5</v>
      </c>
      <c r="AT9" s="71">
        <v>5</v>
      </c>
      <c r="AU9" s="71">
        <v>5</v>
      </c>
      <c r="AV9" s="71">
        <v>5</v>
      </c>
      <c r="AW9" s="71">
        <v>5</v>
      </c>
      <c r="AX9" s="73">
        <v>5</v>
      </c>
      <c r="AY9" s="71">
        <v>5</v>
      </c>
      <c r="AZ9" s="71">
        <v>5</v>
      </c>
      <c r="BA9" s="73">
        <v>5</v>
      </c>
      <c r="BB9" s="71">
        <v>5</v>
      </c>
      <c r="BC9" s="73">
        <v>5</v>
      </c>
      <c r="BD9" s="71">
        <v>5</v>
      </c>
      <c r="BE9" s="73">
        <v>5</v>
      </c>
      <c r="BF9" s="71">
        <v>5</v>
      </c>
      <c r="BG9" s="58">
        <f t="shared" si="1"/>
        <v>75</v>
      </c>
      <c r="BH9" s="183">
        <v>5</v>
      </c>
      <c r="BI9" s="183">
        <v>5</v>
      </c>
      <c r="BJ9" s="210">
        <v>5</v>
      </c>
      <c r="BK9" s="181">
        <v>5</v>
      </c>
      <c r="BL9" s="181">
        <v>5</v>
      </c>
      <c r="BM9" s="181">
        <v>5</v>
      </c>
      <c r="BN9" s="212">
        <v>5</v>
      </c>
      <c r="BO9" s="181">
        <v>0</v>
      </c>
      <c r="BP9" s="181">
        <v>5</v>
      </c>
      <c r="BQ9" s="181">
        <v>5</v>
      </c>
      <c r="BR9" s="212">
        <v>5</v>
      </c>
      <c r="BS9" s="205">
        <v>5</v>
      </c>
      <c r="BT9" s="58">
        <f t="shared" si="2"/>
        <v>45</v>
      </c>
      <c r="BU9" s="71">
        <v>0</v>
      </c>
      <c r="BV9" s="71">
        <v>5</v>
      </c>
      <c r="BW9" s="212">
        <v>5</v>
      </c>
      <c r="BX9" s="71">
        <v>5</v>
      </c>
      <c r="BY9" s="71">
        <v>5</v>
      </c>
      <c r="BZ9" s="71">
        <v>5</v>
      </c>
      <c r="CA9" s="71">
        <v>5</v>
      </c>
      <c r="CB9" s="71">
        <v>5</v>
      </c>
      <c r="CC9" s="50">
        <v>5</v>
      </c>
      <c r="CD9" s="50">
        <v>5</v>
      </c>
      <c r="CE9" s="50">
        <v>5</v>
      </c>
      <c r="CF9" s="48">
        <v>5</v>
      </c>
      <c r="CG9" s="71">
        <v>5</v>
      </c>
      <c r="CH9" s="71">
        <v>5</v>
      </c>
      <c r="CI9" s="71">
        <v>5</v>
      </c>
      <c r="CJ9" s="71">
        <v>0</v>
      </c>
      <c r="CK9" s="71">
        <v>0</v>
      </c>
      <c r="CL9" s="58">
        <f t="shared" si="3"/>
        <v>70</v>
      </c>
      <c r="CM9" s="48">
        <v>0</v>
      </c>
      <c r="CN9" s="48">
        <v>5</v>
      </c>
      <c r="CO9" s="48">
        <v>5</v>
      </c>
      <c r="CP9" s="48">
        <v>5</v>
      </c>
      <c r="CQ9" s="48">
        <v>5</v>
      </c>
      <c r="CR9" s="48">
        <v>5</v>
      </c>
      <c r="CS9" s="48">
        <v>5</v>
      </c>
      <c r="CT9" s="48">
        <v>0</v>
      </c>
      <c r="CU9" s="48">
        <v>5</v>
      </c>
      <c r="CV9" s="48">
        <v>5</v>
      </c>
      <c r="CW9" s="103">
        <v>5</v>
      </c>
      <c r="CX9" s="103">
        <v>5</v>
      </c>
      <c r="CY9" s="103">
        <v>5</v>
      </c>
      <c r="CZ9" s="103">
        <v>5</v>
      </c>
      <c r="DA9" s="103">
        <v>5</v>
      </c>
      <c r="DB9" s="58">
        <f t="shared" si="4"/>
        <v>65</v>
      </c>
      <c r="DC9" s="50">
        <v>5</v>
      </c>
      <c r="DD9" s="48">
        <v>5</v>
      </c>
      <c r="DE9" s="48">
        <v>0</v>
      </c>
      <c r="DF9" s="48">
        <v>0</v>
      </c>
      <c r="DG9" s="48">
        <v>5</v>
      </c>
      <c r="DH9" s="48">
        <v>5</v>
      </c>
      <c r="DI9" s="48">
        <v>5</v>
      </c>
      <c r="DJ9" s="48">
        <v>5</v>
      </c>
      <c r="DK9" s="48">
        <v>5</v>
      </c>
      <c r="DL9" s="48">
        <v>5</v>
      </c>
      <c r="DM9" s="48">
        <v>5</v>
      </c>
      <c r="DN9" s="48">
        <v>5</v>
      </c>
      <c r="DO9" s="48">
        <v>5</v>
      </c>
      <c r="DP9" s="48">
        <v>5</v>
      </c>
      <c r="DQ9" s="58">
        <f t="shared" si="5"/>
        <v>60</v>
      </c>
      <c r="DR9" s="50">
        <v>5</v>
      </c>
      <c r="DS9" s="47">
        <v>5</v>
      </c>
      <c r="DT9" s="47">
        <v>5</v>
      </c>
      <c r="DU9" s="47">
        <v>5</v>
      </c>
      <c r="DV9" s="47">
        <v>5</v>
      </c>
      <c r="DW9" s="47">
        <v>5</v>
      </c>
      <c r="DX9" s="47">
        <v>5</v>
      </c>
      <c r="DY9" s="47">
        <v>5</v>
      </c>
      <c r="DZ9" s="47">
        <v>5</v>
      </c>
      <c r="EA9" s="47">
        <v>5</v>
      </c>
      <c r="EB9" s="47">
        <v>5</v>
      </c>
      <c r="EC9" s="47">
        <v>5</v>
      </c>
      <c r="ED9" s="47">
        <v>0</v>
      </c>
      <c r="EE9" s="47">
        <v>5</v>
      </c>
      <c r="EF9" s="47">
        <v>5</v>
      </c>
      <c r="EG9" s="58">
        <f t="shared" si="6"/>
        <v>70</v>
      </c>
      <c r="EH9" s="81">
        <v>0</v>
      </c>
      <c r="EI9" s="47">
        <v>5</v>
      </c>
      <c r="EJ9" s="47">
        <v>5</v>
      </c>
      <c r="EK9" s="47">
        <v>5</v>
      </c>
      <c r="EL9" s="47">
        <v>5</v>
      </c>
      <c r="EM9" s="47">
        <v>5</v>
      </c>
      <c r="EN9" s="47">
        <v>0</v>
      </c>
      <c r="EO9" s="47">
        <v>5</v>
      </c>
      <c r="EP9" s="47">
        <v>5</v>
      </c>
      <c r="EQ9" s="47">
        <v>5</v>
      </c>
      <c r="ER9" s="47">
        <v>5</v>
      </c>
      <c r="ES9" s="47">
        <v>5</v>
      </c>
      <c r="ET9" s="47">
        <v>5</v>
      </c>
      <c r="EU9" s="47">
        <v>5</v>
      </c>
      <c r="EV9" s="47">
        <v>5</v>
      </c>
      <c r="EW9" s="47">
        <v>5</v>
      </c>
      <c r="EX9" s="47">
        <v>5</v>
      </c>
      <c r="EY9" s="58">
        <f t="shared" si="7"/>
        <v>75</v>
      </c>
      <c r="EZ9" s="82">
        <v>5</v>
      </c>
      <c r="FA9" s="88">
        <v>5</v>
      </c>
      <c r="FB9" s="47">
        <v>5</v>
      </c>
      <c r="FC9" s="47">
        <v>5</v>
      </c>
      <c r="FD9" s="61">
        <v>5</v>
      </c>
      <c r="FE9" s="47">
        <v>5</v>
      </c>
      <c r="FF9" s="88">
        <v>5</v>
      </c>
      <c r="FG9" s="47">
        <v>5</v>
      </c>
      <c r="FH9" s="61"/>
      <c r="FI9" s="47"/>
      <c r="FJ9" s="61"/>
      <c r="FK9" s="79"/>
      <c r="FL9" s="58">
        <f t="shared" si="8"/>
        <v>40</v>
      </c>
    </row>
    <row r="10" spans="1:168" ht="16.5" customHeight="1" thickBot="1" x14ac:dyDescent="0.25">
      <c r="A10" s="130" t="s">
        <v>135</v>
      </c>
      <c r="B10" s="48">
        <v>5</v>
      </c>
      <c r="C10" s="48">
        <v>5</v>
      </c>
      <c r="D10" s="48">
        <v>5</v>
      </c>
      <c r="E10" s="48">
        <v>5</v>
      </c>
      <c r="F10" s="48">
        <v>0</v>
      </c>
      <c r="G10" s="48">
        <v>5</v>
      </c>
      <c r="H10" s="48">
        <v>5</v>
      </c>
      <c r="I10" s="56">
        <f t="shared" si="0"/>
        <v>30</v>
      </c>
      <c r="J10" s="48">
        <v>5</v>
      </c>
      <c r="K10" s="48">
        <v>0</v>
      </c>
      <c r="L10" s="48">
        <v>5</v>
      </c>
      <c r="M10" s="48">
        <v>5</v>
      </c>
      <c r="N10" s="48">
        <v>5</v>
      </c>
      <c r="O10" s="48">
        <v>5</v>
      </c>
      <c r="P10" s="48">
        <v>5</v>
      </c>
      <c r="Q10" s="48">
        <v>5</v>
      </c>
      <c r="R10" s="48">
        <v>5</v>
      </c>
      <c r="S10" s="48">
        <v>5</v>
      </c>
      <c r="T10" s="48">
        <v>5</v>
      </c>
      <c r="U10" s="48">
        <v>5</v>
      </c>
      <c r="V10" s="48">
        <v>5</v>
      </c>
      <c r="W10" s="48">
        <v>5</v>
      </c>
      <c r="X10" s="48">
        <v>5</v>
      </c>
      <c r="Y10" s="58">
        <f t="shared" si="9"/>
        <v>70</v>
      </c>
      <c r="Z10" s="48">
        <v>5</v>
      </c>
      <c r="AA10" s="48">
        <v>5</v>
      </c>
      <c r="AB10" s="48">
        <v>5</v>
      </c>
      <c r="AC10" s="48">
        <v>5</v>
      </c>
      <c r="AD10" s="48">
        <v>5</v>
      </c>
      <c r="AE10" s="48">
        <v>5</v>
      </c>
      <c r="AF10" s="48">
        <v>5</v>
      </c>
      <c r="AG10" s="48">
        <v>5</v>
      </c>
      <c r="AH10" s="48">
        <v>5</v>
      </c>
      <c r="AI10" s="48">
        <v>5</v>
      </c>
      <c r="AJ10" s="48">
        <v>5</v>
      </c>
      <c r="AK10" s="48">
        <v>5</v>
      </c>
      <c r="AL10" s="48">
        <v>5</v>
      </c>
      <c r="AM10" s="48">
        <v>5</v>
      </c>
      <c r="AN10" s="103">
        <v>5</v>
      </c>
      <c r="AO10" s="103">
        <v>0</v>
      </c>
      <c r="AP10" s="48">
        <v>5</v>
      </c>
      <c r="AQ10" s="58">
        <f t="shared" si="10"/>
        <v>80</v>
      </c>
      <c r="AR10" s="71">
        <v>0</v>
      </c>
      <c r="AS10" s="71">
        <v>5</v>
      </c>
      <c r="AT10" s="71">
        <v>5</v>
      </c>
      <c r="AU10" s="71">
        <v>5</v>
      </c>
      <c r="AV10" s="71">
        <v>0</v>
      </c>
      <c r="AW10" s="71">
        <v>5</v>
      </c>
      <c r="AX10" s="73">
        <v>5</v>
      </c>
      <c r="AY10" s="71">
        <v>0</v>
      </c>
      <c r="AZ10" s="71">
        <v>0</v>
      </c>
      <c r="BA10" s="73">
        <v>5</v>
      </c>
      <c r="BB10" s="71">
        <v>5</v>
      </c>
      <c r="BC10" s="73">
        <v>0</v>
      </c>
      <c r="BD10" s="71">
        <v>5</v>
      </c>
      <c r="BE10" s="73">
        <v>5</v>
      </c>
      <c r="BF10" s="71">
        <v>5</v>
      </c>
      <c r="BG10" s="58">
        <f t="shared" si="1"/>
        <v>50</v>
      </c>
      <c r="BH10" s="183">
        <v>5</v>
      </c>
      <c r="BI10" s="183">
        <v>0</v>
      </c>
      <c r="BJ10" s="210">
        <v>5</v>
      </c>
      <c r="BK10" s="181">
        <v>5</v>
      </c>
      <c r="BL10" s="181">
        <v>5</v>
      </c>
      <c r="BM10" s="181">
        <v>0</v>
      </c>
      <c r="BN10" s="212">
        <v>5</v>
      </c>
      <c r="BO10" s="181">
        <v>5</v>
      </c>
      <c r="BP10" s="181">
        <v>5</v>
      </c>
      <c r="BQ10" s="181">
        <v>0</v>
      </c>
      <c r="BR10" s="212">
        <v>5</v>
      </c>
      <c r="BS10" s="205">
        <v>5</v>
      </c>
      <c r="BT10" s="58">
        <f t="shared" si="2"/>
        <v>35</v>
      </c>
      <c r="BU10" s="71">
        <v>5</v>
      </c>
      <c r="BV10" s="71">
        <v>5</v>
      </c>
      <c r="BW10" s="212">
        <v>5</v>
      </c>
      <c r="BX10" s="71">
        <v>5</v>
      </c>
      <c r="BY10" s="71">
        <v>5</v>
      </c>
      <c r="BZ10" s="71">
        <v>5</v>
      </c>
      <c r="CA10" s="71">
        <v>5</v>
      </c>
      <c r="CB10" s="71">
        <v>5</v>
      </c>
      <c r="CC10" s="50">
        <v>5</v>
      </c>
      <c r="CD10" s="50">
        <v>5</v>
      </c>
      <c r="CE10" s="50">
        <v>5</v>
      </c>
      <c r="CF10" s="48">
        <v>5</v>
      </c>
      <c r="CG10" s="71">
        <v>5</v>
      </c>
      <c r="CH10" s="71">
        <v>5</v>
      </c>
      <c r="CI10" s="71">
        <v>5</v>
      </c>
      <c r="CJ10" s="71">
        <v>5</v>
      </c>
      <c r="CK10" s="71">
        <v>5</v>
      </c>
      <c r="CL10" s="58">
        <f t="shared" si="3"/>
        <v>85</v>
      </c>
      <c r="CM10" s="48">
        <v>5</v>
      </c>
      <c r="CN10" s="48">
        <v>5</v>
      </c>
      <c r="CO10" s="48">
        <v>5</v>
      </c>
      <c r="CP10" s="48">
        <v>5</v>
      </c>
      <c r="CQ10" s="48">
        <v>5</v>
      </c>
      <c r="CR10" s="48">
        <v>5</v>
      </c>
      <c r="CS10" s="48">
        <v>5</v>
      </c>
      <c r="CT10" s="48">
        <v>5</v>
      </c>
      <c r="CU10" s="48">
        <v>5</v>
      </c>
      <c r="CV10" s="48">
        <v>5</v>
      </c>
      <c r="CW10" s="103">
        <v>5</v>
      </c>
      <c r="CX10" s="103">
        <v>5</v>
      </c>
      <c r="CY10" s="103">
        <v>5</v>
      </c>
      <c r="CZ10" s="103">
        <v>5</v>
      </c>
      <c r="DA10" s="103">
        <v>5</v>
      </c>
      <c r="DB10" s="58">
        <f t="shared" si="4"/>
        <v>75</v>
      </c>
      <c r="DC10" s="50">
        <v>5</v>
      </c>
      <c r="DD10" s="48">
        <v>5</v>
      </c>
      <c r="DE10" s="48">
        <v>5</v>
      </c>
      <c r="DF10" s="48">
        <v>5</v>
      </c>
      <c r="DG10" s="48">
        <v>5</v>
      </c>
      <c r="DH10" s="48">
        <v>5</v>
      </c>
      <c r="DI10" s="48">
        <v>5</v>
      </c>
      <c r="DJ10" s="48">
        <v>5</v>
      </c>
      <c r="DK10" s="48">
        <v>5</v>
      </c>
      <c r="DL10" s="48">
        <v>5</v>
      </c>
      <c r="DM10" s="48">
        <v>5</v>
      </c>
      <c r="DN10" s="48">
        <v>5</v>
      </c>
      <c r="DO10" s="48">
        <v>5</v>
      </c>
      <c r="DP10" s="48">
        <v>5</v>
      </c>
      <c r="DQ10" s="58">
        <f t="shared" si="5"/>
        <v>70</v>
      </c>
      <c r="DR10" s="50">
        <v>0</v>
      </c>
      <c r="DS10" s="47">
        <v>0</v>
      </c>
      <c r="DT10" s="47">
        <v>0</v>
      </c>
      <c r="DU10" s="47">
        <v>0</v>
      </c>
      <c r="DV10" s="47">
        <v>5</v>
      </c>
      <c r="DW10" s="47">
        <v>5</v>
      </c>
      <c r="DX10" s="47">
        <v>0</v>
      </c>
      <c r="DY10" s="47">
        <v>5</v>
      </c>
      <c r="DZ10" s="47">
        <v>0</v>
      </c>
      <c r="EA10" s="47">
        <v>5</v>
      </c>
      <c r="EB10" s="47">
        <v>0</v>
      </c>
      <c r="EC10" s="47">
        <v>0</v>
      </c>
      <c r="ED10" s="47">
        <v>5</v>
      </c>
      <c r="EE10" s="47">
        <v>0</v>
      </c>
      <c r="EF10" s="47">
        <v>0</v>
      </c>
      <c r="EG10" s="58">
        <f t="shared" si="6"/>
        <v>25</v>
      </c>
      <c r="EH10" s="77">
        <v>5</v>
      </c>
      <c r="EI10" s="84">
        <v>5</v>
      </c>
      <c r="EJ10" s="84">
        <v>5</v>
      </c>
      <c r="EK10" s="84">
        <v>5</v>
      </c>
      <c r="EL10" s="84">
        <v>5</v>
      </c>
      <c r="EM10" s="84">
        <v>5</v>
      </c>
      <c r="EN10" s="84">
        <v>5</v>
      </c>
      <c r="EO10" s="84">
        <v>5</v>
      </c>
      <c r="EP10" s="84">
        <v>5</v>
      </c>
      <c r="EQ10" s="84">
        <v>5</v>
      </c>
      <c r="ER10" s="84">
        <v>5</v>
      </c>
      <c r="ES10" s="84">
        <v>5</v>
      </c>
      <c r="ET10" s="84">
        <v>0</v>
      </c>
      <c r="EU10" s="84">
        <v>5</v>
      </c>
      <c r="EV10" s="84">
        <v>0</v>
      </c>
      <c r="EW10" s="84">
        <v>5</v>
      </c>
      <c r="EX10" s="84">
        <v>5</v>
      </c>
      <c r="EY10" s="58">
        <f t="shared" si="7"/>
        <v>75</v>
      </c>
      <c r="EZ10" s="83">
        <v>5</v>
      </c>
      <c r="FA10" s="84">
        <v>5</v>
      </c>
      <c r="FB10" s="84">
        <v>5</v>
      </c>
      <c r="FC10" s="84">
        <v>5</v>
      </c>
      <c r="FD10" s="62">
        <v>5</v>
      </c>
      <c r="FE10" s="84">
        <v>5</v>
      </c>
      <c r="FF10" s="84">
        <v>5</v>
      </c>
      <c r="FG10" s="84">
        <v>5</v>
      </c>
      <c r="FH10" s="62"/>
      <c r="FI10" s="84"/>
      <c r="FJ10" s="62"/>
      <c r="FK10" s="85"/>
      <c r="FL10" s="58">
        <f t="shared" si="8"/>
        <v>40</v>
      </c>
    </row>
    <row r="11" spans="1:168" ht="16.5" customHeight="1" thickBot="1" x14ac:dyDescent="0.25">
      <c r="A11" s="130" t="s">
        <v>136</v>
      </c>
      <c r="B11" s="48">
        <v>0</v>
      </c>
      <c r="C11" s="48">
        <v>5</v>
      </c>
      <c r="D11" s="48">
        <v>0</v>
      </c>
      <c r="E11" s="48">
        <v>5</v>
      </c>
      <c r="F11" s="48">
        <v>0</v>
      </c>
      <c r="G11" s="48">
        <v>5</v>
      </c>
      <c r="H11" s="48">
        <v>0</v>
      </c>
      <c r="I11" s="56">
        <f t="shared" ref="I11:I12" si="11">SUM(B11:H11)</f>
        <v>15</v>
      </c>
      <c r="J11" s="48">
        <v>0</v>
      </c>
      <c r="K11" s="48">
        <v>0</v>
      </c>
      <c r="L11" s="48">
        <v>0</v>
      </c>
      <c r="M11" s="48">
        <v>0</v>
      </c>
      <c r="N11" s="48">
        <v>0</v>
      </c>
      <c r="O11" s="48">
        <v>0</v>
      </c>
      <c r="P11" s="48">
        <v>0</v>
      </c>
      <c r="Q11" s="48">
        <v>5</v>
      </c>
      <c r="R11" s="48">
        <v>5</v>
      </c>
      <c r="S11" s="48">
        <v>0</v>
      </c>
      <c r="T11" s="48">
        <v>0</v>
      </c>
      <c r="U11" s="48">
        <v>5</v>
      </c>
      <c r="V11" s="48">
        <v>0</v>
      </c>
      <c r="W11" s="48">
        <v>0</v>
      </c>
      <c r="X11" s="48">
        <v>5</v>
      </c>
      <c r="Y11" s="58">
        <f t="shared" ref="Y11:Y12" si="12">SUM(J11:X11)</f>
        <v>20</v>
      </c>
      <c r="Z11" s="48">
        <v>5</v>
      </c>
      <c r="AA11" s="48">
        <v>5</v>
      </c>
      <c r="AB11" s="48">
        <v>0</v>
      </c>
      <c r="AC11" s="48">
        <v>0</v>
      </c>
      <c r="AD11" s="48">
        <v>0</v>
      </c>
      <c r="AE11" s="48">
        <v>5</v>
      </c>
      <c r="AF11" s="48">
        <v>0</v>
      </c>
      <c r="AG11" s="48">
        <v>5</v>
      </c>
      <c r="AH11" s="48">
        <v>5</v>
      </c>
      <c r="AI11" s="48">
        <v>5</v>
      </c>
      <c r="AJ11" s="48">
        <v>0</v>
      </c>
      <c r="AK11" s="48">
        <v>5</v>
      </c>
      <c r="AL11" s="48">
        <v>5</v>
      </c>
      <c r="AM11" s="48">
        <v>5</v>
      </c>
      <c r="AN11" s="103">
        <v>0</v>
      </c>
      <c r="AO11" s="103">
        <v>0</v>
      </c>
      <c r="AP11" s="48">
        <v>5</v>
      </c>
      <c r="AQ11" s="58">
        <f t="shared" ref="AQ11:AQ12" si="13">SUM(Z11:AP11)</f>
        <v>50</v>
      </c>
      <c r="AR11" s="71">
        <v>5</v>
      </c>
      <c r="AS11" s="71">
        <v>0</v>
      </c>
      <c r="AT11" s="71">
        <v>5</v>
      </c>
      <c r="AU11" s="71">
        <v>5</v>
      </c>
      <c r="AV11" s="71">
        <v>0</v>
      </c>
      <c r="AW11" s="71">
        <v>0</v>
      </c>
      <c r="AX11" s="73">
        <v>5</v>
      </c>
      <c r="AY11" s="71">
        <v>5</v>
      </c>
      <c r="AZ11" s="71">
        <v>5</v>
      </c>
      <c r="BA11" s="73">
        <v>0</v>
      </c>
      <c r="BB11" s="71">
        <v>5</v>
      </c>
      <c r="BC11" s="73">
        <v>0</v>
      </c>
      <c r="BD11" s="71">
        <v>5</v>
      </c>
      <c r="BE11" s="73">
        <v>0</v>
      </c>
      <c r="BF11" s="71">
        <v>0</v>
      </c>
      <c r="BG11" s="58">
        <f t="shared" si="1"/>
        <v>40</v>
      </c>
      <c r="BH11" s="183">
        <v>0</v>
      </c>
      <c r="BI11" s="183">
        <v>0</v>
      </c>
      <c r="BJ11" s="210">
        <v>0</v>
      </c>
      <c r="BK11" s="181">
        <v>0</v>
      </c>
      <c r="BL11" s="181">
        <v>0</v>
      </c>
      <c r="BM11" s="181">
        <v>5</v>
      </c>
      <c r="BN11" s="212">
        <v>5</v>
      </c>
      <c r="BO11" s="181">
        <v>0</v>
      </c>
      <c r="BP11" s="181">
        <v>0</v>
      </c>
      <c r="BQ11" s="181">
        <v>5</v>
      </c>
      <c r="BR11" s="212">
        <v>5</v>
      </c>
      <c r="BS11" s="205">
        <v>5</v>
      </c>
      <c r="BT11" s="58">
        <f t="shared" si="2"/>
        <v>15</v>
      </c>
      <c r="BU11" s="71">
        <v>5</v>
      </c>
      <c r="BV11" s="71">
        <v>0</v>
      </c>
      <c r="BW11" s="212">
        <v>0</v>
      </c>
      <c r="BX11" s="71">
        <v>0</v>
      </c>
      <c r="BY11" s="71">
        <v>0</v>
      </c>
      <c r="BZ11" s="71">
        <v>0</v>
      </c>
      <c r="CA11" s="71">
        <v>0</v>
      </c>
      <c r="CB11" s="71">
        <v>5</v>
      </c>
      <c r="CC11" s="50">
        <v>5</v>
      </c>
      <c r="CD11" s="50">
        <v>0</v>
      </c>
      <c r="CE11" s="50">
        <v>0</v>
      </c>
      <c r="CF11" s="48">
        <v>5</v>
      </c>
      <c r="CG11" s="71">
        <v>5</v>
      </c>
      <c r="CH11" s="71">
        <v>5</v>
      </c>
      <c r="CI11" s="71">
        <v>0</v>
      </c>
      <c r="CJ11" s="71">
        <v>0</v>
      </c>
      <c r="CK11" s="71">
        <v>0</v>
      </c>
      <c r="CL11" s="58">
        <f t="shared" si="3"/>
        <v>30</v>
      </c>
      <c r="CM11" s="48">
        <v>0</v>
      </c>
      <c r="CN11" s="48">
        <v>0</v>
      </c>
      <c r="CO11" s="48">
        <v>0</v>
      </c>
      <c r="CP11" s="48">
        <v>0</v>
      </c>
      <c r="CQ11" s="48">
        <v>0</v>
      </c>
      <c r="CR11" s="48">
        <v>0</v>
      </c>
      <c r="CS11" s="48">
        <v>0</v>
      </c>
      <c r="CT11" s="48">
        <v>0</v>
      </c>
      <c r="CU11" s="48">
        <v>0</v>
      </c>
      <c r="CV11" s="48">
        <v>5</v>
      </c>
      <c r="CW11" s="103">
        <v>5</v>
      </c>
      <c r="CX11" s="103">
        <v>0</v>
      </c>
      <c r="CY11" s="103">
        <v>0</v>
      </c>
      <c r="CZ11" s="103">
        <v>5</v>
      </c>
      <c r="DA11" s="103">
        <v>5</v>
      </c>
      <c r="DB11" s="58">
        <f t="shared" si="4"/>
        <v>20</v>
      </c>
      <c r="DC11" s="50">
        <v>5</v>
      </c>
      <c r="DD11" s="48">
        <v>0</v>
      </c>
      <c r="DE11" s="48">
        <v>0</v>
      </c>
      <c r="DF11" s="48">
        <v>0</v>
      </c>
      <c r="DG11" s="48">
        <v>0</v>
      </c>
      <c r="DH11" s="48">
        <v>0</v>
      </c>
      <c r="DI11" s="48">
        <v>5</v>
      </c>
      <c r="DJ11" s="48">
        <v>5</v>
      </c>
      <c r="DK11" s="48">
        <v>0</v>
      </c>
      <c r="DL11" s="48">
        <v>0</v>
      </c>
      <c r="DM11" s="48">
        <v>5</v>
      </c>
      <c r="DN11" s="48">
        <v>5</v>
      </c>
      <c r="DO11" s="48">
        <v>0</v>
      </c>
      <c r="DP11" s="48">
        <v>0</v>
      </c>
      <c r="DQ11" s="58">
        <f t="shared" si="5"/>
        <v>25</v>
      </c>
      <c r="DR11" s="50">
        <v>5</v>
      </c>
      <c r="DS11" s="88">
        <v>5</v>
      </c>
      <c r="DT11" s="88">
        <v>0</v>
      </c>
      <c r="DU11" s="88">
        <v>0</v>
      </c>
      <c r="DV11" s="88">
        <v>5</v>
      </c>
      <c r="DW11" s="88">
        <v>0</v>
      </c>
      <c r="DX11" s="88">
        <v>0</v>
      </c>
      <c r="DY11" s="88">
        <v>0</v>
      </c>
      <c r="DZ11" s="88">
        <v>5</v>
      </c>
      <c r="EA11" s="88">
        <v>0</v>
      </c>
      <c r="EB11" s="88">
        <v>5</v>
      </c>
      <c r="EC11" s="88">
        <v>5</v>
      </c>
      <c r="ED11" s="88">
        <v>5</v>
      </c>
      <c r="EE11" s="88">
        <v>0</v>
      </c>
      <c r="EF11" s="88">
        <v>5</v>
      </c>
      <c r="EG11" s="58">
        <f t="shared" si="6"/>
        <v>40</v>
      </c>
      <c r="EH11" s="77">
        <v>0</v>
      </c>
      <c r="EI11" s="84">
        <v>0</v>
      </c>
      <c r="EJ11" s="84">
        <v>0</v>
      </c>
      <c r="EK11" s="84">
        <v>5</v>
      </c>
      <c r="EL11" s="84">
        <v>5</v>
      </c>
      <c r="EM11" s="84">
        <v>0</v>
      </c>
      <c r="EN11" s="84">
        <v>0</v>
      </c>
      <c r="EO11" s="84">
        <v>5</v>
      </c>
      <c r="EP11" s="84">
        <v>0</v>
      </c>
      <c r="EQ11" s="84">
        <v>0</v>
      </c>
      <c r="ER11" s="84">
        <v>5</v>
      </c>
      <c r="ES11" s="84">
        <v>0</v>
      </c>
      <c r="ET11" s="84">
        <v>0</v>
      </c>
      <c r="EU11" s="84">
        <v>0</v>
      </c>
      <c r="EV11" s="84">
        <v>0</v>
      </c>
      <c r="EW11" s="84">
        <v>5</v>
      </c>
      <c r="EX11" s="84">
        <v>0</v>
      </c>
      <c r="EY11" s="58">
        <f t="shared" si="7"/>
        <v>25</v>
      </c>
      <c r="EZ11" s="83">
        <v>0</v>
      </c>
      <c r="FA11" s="84">
        <v>5</v>
      </c>
      <c r="FB11" s="84">
        <v>5</v>
      </c>
      <c r="FC11" s="84">
        <v>0</v>
      </c>
      <c r="FD11" s="62">
        <v>0</v>
      </c>
      <c r="FE11" s="84">
        <v>0</v>
      </c>
      <c r="FF11" s="84">
        <v>5</v>
      </c>
      <c r="FG11" s="84">
        <v>5</v>
      </c>
      <c r="FH11" s="62"/>
      <c r="FI11" s="84"/>
      <c r="FJ11" s="62"/>
      <c r="FK11" s="85"/>
      <c r="FL11" s="58">
        <f t="shared" ref="FL11:FL12" si="14">SUM(EZ11:FK11)</f>
        <v>20</v>
      </c>
    </row>
    <row r="12" spans="1:168" ht="16.5" customHeight="1" thickBot="1" x14ac:dyDescent="0.25">
      <c r="A12" s="131" t="s">
        <v>137</v>
      </c>
      <c r="B12" s="48">
        <v>0</v>
      </c>
      <c r="C12" s="48">
        <v>5</v>
      </c>
      <c r="D12" s="48">
        <v>0</v>
      </c>
      <c r="E12" s="48">
        <v>0</v>
      </c>
      <c r="F12" s="48">
        <v>0</v>
      </c>
      <c r="G12" s="48">
        <v>0</v>
      </c>
      <c r="H12" s="48">
        <v>0</v>
      </c>
      <c r="I12" s="57">
        <f t="shared" si="11"/>
        <v>5</v>
      </c>
      <c r="J12" s="48">
        <v>5</v>
      </c>
      <c r="K12" s="48">
        <v>5</v>
      </c>
      <c r="L12" s="48">
        <v>5</v>
      </c>
      <c r="M12" s="48">
        <v>0</v>
      </c>
      <c r="N12" s="48">
        <v>5</v>
      </c>
      <c r="O12" s="48">
        <v>5</v>
      </c>
      <c r="P12" s="48">
        <v>5</v>
      </c>
      <c r="Q12" s="48">
        <v>5</v>
      </c>
      <c r="R12" s="48">
        <v>5</v>
      </c>
      <c r="S12" s="48">
        <v>5</v>
      </c>
      <c r="T12" s="48">
        <v>5</v>
      </c>
      <c r="U12" s="48">
        <v>5</v>
      </c>
      <c r="V12" s="48">
        <v>5</v>
      </c>
      <c r="W12" s="48">
        <v>5</v>
      </c>
      <c r="X12" s="48">
        <v>5</v>
      </c>
      <c r="Y12" s="58">
        <f t="shared" si="12"/>
        <v>70</v>
      </c>
      <c r="Z12" s="48">
        <v>5</v>
      </c>
      <c r="AA12" s="48">
        <v>5</v>
      </c>
      <c r="AB12" s="48">
        <v>5</v>
      </c>
      <c r="AC12" s="48">
        <v>5</v>
      </c>
      <c r="AD12" s="48">
        <v>5</v>
      </c>
      <c r="AE12" s="48">
        <v>5</v>
      </c>
      <c r="AF12" s="48">
        <v>5</v>
      </c>
      <c r="AG12" s="48">
        <v>5</v>
      </c>
      <c r="AH12" s="48">
        <v>5</v>
      </c>
      <c r="AI12" s="48">
        <v>5</v>
      </c>
      <c r="AJ12" s="48">
        <v>5</v>
      </c>
      <c r="AK12" s="48">
        <v>5</v>
      </c>
      <c r="AL12" s="48">
        <v>5</v>
      </c>
      <c r="AM12" s="48">
        <v>5</v>
      </c>
      <c r="AN12" s="103">
        <v>5</v>
      </c>
      <c r="AO12" s="103">
        <v>5</v>
      </c>
      <c r="AP12" s="48">
        <v>5</v>
      </c>
      <c r="AQ12" s="58">
        <f t="shared" si="13"/>
        <v>85</v>
      </c>
      <c r="AR12" s="71">
        <v>0</v>
      </c>
      <c r="AS12" s="71">
        <v>5</v>
      </c>
      <c r="AT12" s="71">
        <v>0</v>
      </c>
      <c r="AU12" s="71">
        <v>5</v>
      </c>
      <c r="AV12" s="71">
        <v>5</v>
      </c>
      <c r="AW12" s="71">
        <v>5</v>
      </c>
      <c r="AX12" s="73">
        <v>0</v>
      </c>
      <c r="AY12" s="71">
        <v>0</v>
      </c>
      <c r="AZ12" s="71">
        <v>0</v>
      </c>
      <c r="BA12" s="73">
        <v>5</v>
      </c>
      <c r="BB12" s="71">
        <v>0</v>
      </c>
      <c r="BC12" s="73">
        <v>5</v>
      </c>
      <c r="BD12" s="71">
        <v>5</v>
      </c>
      <c r="BE12" s="73">
        <v>5</v>
      </c>
      <c r="BF12" s="71">
        <v>5</v>
      </c>
      <c r="BG12" s="58">
        <f t="shared" si="1"/>
        <v>45</v>
      </c>
      <c r="BH12" s="183">
        <v>5</v>
      </c>
      <c r="BI12" s="183">
        <v>0</v>
      </c>
      <c r="BJ12" s="210">
        <v>5</v>
      </c>
      <c r="BK12" s="181">
        <v>5</v>
      </c>
      <c r="BL12" s="181">
        <v>5</v>
      </c>
      <c r="BM12" s="181">
        <v>5</v>
      </c>
      <c r="BN12" s="212">
        <v>5</v>
      </c>
      <c r="BO12" s="181">
        <v>0</v>
      </c>
      <c r="BP12" s="181">
        <v>0</v>
      </c>
      <c r="BQ12" s="181">
        <v>0</v>
      </c>
      <c r="BR12" s="212">
        <v>0</v>
      </c>
      <c r="BS12" s="205">
        <v>0</v>
      </c>
      <c r="BT12" s="58">
        <f t="shared" si="2"/>
        <v>30</v>
      </c>
      <c r="BU12" s="71">
        <v>5</v>
      </c>
      <c r="BV12" s="71">
        <v>0</v>
      </c>
      <c r="BW12" s="212">
        <v>0</v>
      </c>
      <c r="BX12" s="71">
        <v>5</v>
      </c>
      <c r="BY12" s="71">
        <v>5</v>
      </c>
      <c r="BZ12" s="71">
        <v>5</v>
      </c>
      <c r="CA12" s="71">
        <v>5</v>
      </c>
      <c r="CB12" s="71">
        <v>5</v>
      </c>
      <c r="CC12" s="50">
        <v>5</v>
      </c>
      <c r="CD12" s="50">
        <v>0</v>
      </c>
      <c r="CE12" s="50">
        <v>5</v>
      </c>
      <c r="CF12" s="48">
        <v>0</v>
      </c>
      <c r="CG12" s="71">
        <v>5</v>
      </c>
      <c r="CH12" s="71">
        <v>5</v>
      </c>
      <c r="CI12" s="71">
        <v>5</v>
      </c>
      <c r="CJ12" s="71">
        <v>0</v>
      </c>
      <c r="CK12" s="71">
        <v>5</v>
      </c>
      <c r="CL12" s="58">
        <f t="shared" si="3"/>
        <v>60</v>
      </c>
      <c r="CM12" s="48">
        <v>5</v>
      </c>
      <c r="CN12" s="48">
        <v>5</v>
      </c>
      <c r="CO12" s="48">
        <v>5</v>
      </c>
      <c r="CP12" s="48">
        <v>5</v>
      </c>
      <c r="CQ12" s="48">
        <v>5</v>
      </c>
      <c r="CR12" s="48">
        <v>5</v>
      </c>
      <c r="CS12" s="48">
        <v>5</v>
      </c>
      <c r="CT12" s="48">
        <v>5</v>
      </c>
      <c r="CU12" s="48">
        <v>5</v>
      </c>
      <c r="CV12" s="48">
        <v>5</v>
      </c>
      <c r="CW12" s="103">
        <v>5</v>
      </c>
      <c r="CX12" s="103">
        <v>5</v>
      </c>
      <c r="CY12" s="103">
        <v>5</v>
      </c>
      <c r="CZ12" s="103">
        <v>0</v>
      </c>
      <c r="DA12" s="103">
        <v>0</v>
      </c>
      <c r="DB12" s="58">
        <f t="shared" si="4"/>
        <v>65</v>
      </c>
      <c r="DC12" s="50">
        <v>0</v>
      </c>
      <c r="DD12" s="48">
        <v>0</v>
      </c>
      <c r="DE12" s="48">
        <v>5</v>
      </c>
      <c r="DF12" s="48">
        <v>0</v>
      </c>
      <c r="DG12" s="48">
        <v>5</v>
      </c>
      <c r="DH12" s="48">
        <v>5</v>
      </c>
      <c r="DI12" s="48">
        <v>5</v>
      </c>
      <c r="DJ12" s="48">
        <v>5</v>
      </c>
      <c r="DK12" s="48">
        <v>5</v>
      </c>
      <c r="DL12" s="48">
        <v>0</v>
      </c>
      <c r="DM12" s="48">
        <v>5</v>
      </c>
      <c r="DN12" s="48">
        <v>5</v>
      </c>
      <c r="DO12" s="48">
        <v>5</v>
      </c>
      <c r="DP12" s="48">
        <v>5</v>
      </c>
      <c r="DQ12" s="58">
        <f t="shared" si="5"/>
        <v>50</v>
      </c>
      <c r="DR12" s="50">
        <v>5</v>
      </c>
      <c r="DS12" s="88">
        <v>5</v>
      </c>
      <c r="DT12" s="88">
        <v>5</v>
      </c>
      <c r="DU12" s="88">
        <v>5</v>
      </c>
      <c r="DV12" s="88">
        <v>5</v>
      </c>
      <c r="DW12" s="88">
        <v>5</v>
      </c>
      <c r="DX12" s="88">
        <v>5</v>
      </c>
      <c r="DY12" s="88">
        <v>5</v>
      </c>
      <c r="DZ12" s="88">
        <v>0</v>
      </c>
      <c r="EA12" s="88">
        <v>5</v>
      </c>
      <c r="EB12" s="88">
        <v>5</v>
      </c>
      <c r="EC12" s="88">
        <v>5</v>
      </c>
      <c r="ED12" s="88">
        <v>0</v>
      </c>
      <c r="EE12" s="88">
        <v>0</v>
      </c>
      <c r="EF12" s="88">
        <v>5</v>
      </c>
      <c r="EG12" s="58">
        <f t="shared" si="6"/>
        <v>60</v>
      </c>
      <c r="EH12" s="77">
        <v>5</v>
      </c>
      <c r="EI12" s="84">
        <v>0</v>
      </c>
      <c r="EJ12" s="84">
        <v>5</v>
      </c>
      <c r="EK12" s="84">
        <v>5</v>
      </c>
      <c r="EL12" s="84">
        <v>5</v>
      </c>
      <c r="EM12" s="84">
        <v>5</v>
      </c>
      <c r="EN12" s="84">
        <v>5</v>
      </c>
      <c r="EO12" s="84">
        <v>5</v>
      </c>
      <c r="EP12" s="84">
        <v>5</v>
      </c>
      <c r="EQ12" s="84">
        <v>5</v>
      </c>
      <c r="ER12" s="84">
        <v>5</v>
      </c>
      <c r="ES12" s="84">
        <v>5</v>
      </c>
      <c r="ET12" s="84">
        <v>5</v>
      </c>
      <c r="EU12" s="84">
        <v>5</v>
      </c>
      <c r="EV12" s="84">
        <v>0</v>
      </c>
      <c r="EW12" s="84">
        <v>5</v>
      </c>
      <c r="EX12" s="84">
        <v>5</v>
      </c>
      <c r="EY12" s="58">
        <f t="shared" si="7"/>
        <v>75</v>
      </c>
      <c r="EZ12" s="83">
        <v>5</v>
      </c>
      <c r="FA12" s="84">
        <v>5</v>
      </c>
      <c r="FB12" s="84">
        <v>0</v>
      </c>
      <c r="FC12" s="84">
        <v>5</v>
      </c>
      <c r="FD12" s="62">
        <v>5</v>
      </c>
      <c r="FE12" s="84">
        <v>0</v>
      </c>
      <c r="FF12" s="84">
        <v>5</v>
      </c>
      <c r="FG12" s="84">
        <v>5</v>
      </c>
      <c r="FH12" s="62"/>
      <c r="FI12" s="84"/>
      <c r="FJ12" s="62"/>
      <c r="FK12" s="85"/>
      <c r="FL12" s="58">
        <f t="shared" si="14"/>
        <v>30</v>
      </c>
    </row>
    <row r="13" spans="1:168" ht="16.5" customHeight="1" x14ac:dyDescent="0.2"/>
    <row r="14" spans="1:168" s="152" customFormat="1" ht="16.5" customHeight="1" thickBot="1" x14ac:dyDescent="0.25"/>
    <row r="15" spans="1:168" ht="16.5" customHeight="1" thickBot="1" x14ac:dyDescent="0.3">
      <c r="A15" s="51" t="s">
        <v>119</v>
      </c>
      <c r="B15" s="268" t="s">
        <v>121</v>
      </c>
      <c r="C15" s="269"/>
      <c r="D15" s="269"/>
      <c r="E15" s="269"/>
      <c r="F15" s="269"/>
      <c r="G15" s="269"/>
      <c r="H15" s="269"/>
      <c r="I15" s="270"/>
      <c r="J15" s="265" t="s">
        <v>4</v>
      </c>
      <c r="K15" s="266"/>
      <c r="L15" s="266"/>
      <c r="M15" s="266"/>
      <c r="N15" s="266"/>
      <c r="O15" s="266"/>
      <c r="P15" s="266"/>
      <c r="Q15" s="266"/>
      <c r="R15" s="266"/>
      <c r="S15" s="266"/>
      <c r="T15" s="266"/>
      <c r="U15" s="266"/>
      <c r="V15" s="266"/>
      <c r="W15" s="266"/>
      <c r="X15" s="266"/>
      <c r="Y15" s="267"/>
      <c r="Z15" s="262" t="s">
        <v>5</v>
      </c>
      <c r="AA15" s="263"/>
      <c r="AB15" s="263"/>
      <c r="AC15" s="263"/>
      <c r="AD15" s="263"/>
      <c r="AE15" s="263"/>
      <c r="AF15" s="263"/>
      <c r="AG15" s="263"/>
      <c r="AH15" s="263"/>
      <c r="AI15" s="263"/>
      <c r="AJ15" s="263"/>
      <c r="AK15" s="263"/>
      <c r="AL15" s="263"/>
      <c r="AM15" s="263"/>
      <c r="AN15" s="263"/>
      <c r="AO15" s="263"/>
      <c r="AP15" s="263"/>
      <c r="AQ15" s="264"/>
      <c r="AR15" s="265" t="s">
        <v>6</v>
      </c>
      <c r="AS15" s="266"/>
      <c r="AT15" s="266"/>
      <c r="AU15" s="266"/>
      <c r="AV15" s="266"/>
      <c r="AW15" s="266"/>
      <c r="AX15" s="266"/>
      <c r="AY15" s="266"/>
      <c r="AZ15" s="266"/>
      <c r="BA15" s="266"/>
      <c r="BB15" s="266"/>
      <c r="BC15" s="266"/>
      <c r="BD15" s="266"/>
      <c r="BE15" s="266"/>
      <c r="BF15" s="266"/>
      <c r="BG15" s="267"/>
      <c r="BH15" s="282" t="s">
        <v>7</v>
      </c>
      <c r="BI15" s="282"/>
      <c r="BJ15" s="282"/>
      <c r="BK15" s="282"/>
      <c r="BL15" s="282"/>
      <c r="BM15" s="282"/>
      <c r="BN15" s="282"/>
      <c r="BO15" s="282"/>
      <c r="BP15" s="282"/>
      <c r="BQ15" s="282"/>
      <c r="BR15" s="282"/>
      <c r="BS15" s="282"/>
      <c r="BT15" s="270"/>
      <c r="BU15" s="265" t="s">
        <v>112</v>
      </c>
      <c r="BV15" s="266"/>
      <c r="BW15" s="266"/>
      <c r="BX15" s="266"/>
      <c r="BY15" s="266"/>
      <c r="BZ15" s="266"/>
      <c r="CA15" s="266"/>
      <c r="CB15" s="266"/>
      <c r="CC15" s="266"/>
      <c r="CD15" s="266"/>
      <c r="CE15" s="266"/>
      <c r="CF15" s="266"/>
      <c r="CG15" s="266"/>
      <c r="CH15" s="266"/>
      <c r="CI15" s="266"/>
      <c r="CJ15" s="266"/>
      <c r="CK15" s="266"/>
      <c r="CL15" s="267"/>
      <c r="CM15" s="262" t="s">
        <v>113</v>
      </c>
      <c r="CN15" s="282"/>
      <c r="CO15" s="282"/>
      <c r="CP15" s="282"/>
      <c r="CQ15" s="282"/>
      <c r="CR15" s="282"/>
      <c r="CS15" s="282"/>
      <c r="CT15" s="282"/>
      <c r="CU15" s="282"/>
      <c r="CV15" s="282"/>
      <c r="CW15" s="282"/>
      <c r="CX15" s="282"/>
      <c r="CY15" s="282"/>
      <c r="CZ15" s="282"/>
      <c r="DA15" s="282"/>
      <c r="DB15" s="270"/>
      <c r="DC15" s="265" t="s">
        <v>114</v>
      </c>
      <c r="DD15" s="266"/>
      <c r="DE15" s="266"/>
      <c r="DF15" s="266"/>
      <c r="DG15" s="266"/>
      <c r="DH15" s="266"/>
      <c r="DI15" s="266"/>
      <c r="DJ15" s="266"/>
      <c r="DK15" s="266"/>
      <c r="DL15" s="266"/>
      <c r="DM15" s="266"/>
      <c r="DN15" s="266"/>
      <c r="DO15" s="266"/>
      <c r="DP15" s="266"/>
      <c r="DQ15" s="267"/>
      <c r="DR15" s="282" t="s">
        <v>115</v>
      </c>
      <c r="DS15" s="282"/>
      <c r="DT15" s="282"/>
      <c r="DU15" s="282"/>
      <c r="DV15" s="282"/>
      <c r="DW15" s="282"/>
      <c r="DX15" s="282"/>
      <c r="DY15" s="282"/>
      <c r="DZ15" s="282"/>
      <c r="EA15" s="282"/>
      <c r="EB15" s="282"/>
      <c r="EC15" s="282"/>
      <c r="ED15" s="282"/>
      <c r="EE15" s="282"/>
      <c r="EF15" s="282"/>
      <c r="EG15" s="270"/>
      <c r="EH15" s="279" t="s">
        <v>116</v>
      </c>
      <c r="EI15" s="280"/>
      <c r="EJ15" s="280"/>
      <c r="EK15" s="280"/>
      <c r="EL15" s="280"/>
      <c r="EM15" s="280"/>
      <c r="EN15" s="280"/>
      <c r="EO15" s="280"/>
      <c r="EP15" s="280"/>
      <c r="EQ15" s="280"/>
      <c r="ER15" s="280"/>
      <c r="ES15" s="280"/>
      <c r="ET15" s="280"/>
      <c r="EU15" s="280"/>
      <c r="EV15" s="280"/>
      <c r="EW15" s="280"/>
      <c r="EX15" s="280"/>
      <c r="EY15" s="281"/>
      <c r="EZ15" s="276" t="s">
        <v>117</v>
      </c>
      <c r="FA15" s="277"/>
      <c r="FB15" s="277"/>
      <c r="FC15" s="277"/>
      <c r="FD15" s="277"/>
      <c r="FE15" s="277"/>
      <c r="FF15" s="277"/>
      <c r="FG15" s="277"/>
      <c r="FH15" s="277"/>
      <c r="FI15" s="277"/>
      <c r="FJ15" s="277"/>
      <c r="FK15" s="277"/>
      <c r="FL15" s="278"/>
    </row>
    <row r="16" spans="1:168" ht="16.5" customHeight="1" thickBot="1" x14ac:dyDescent="0.25">
      <c r="A16" s="260" t="s">
        <v>9</v>
      </c>
      <c r="B16" s="141" t="s">
        <v>139</v>
      </c>
      <c r="C16" s="138" t="s">
        <v>140</v>
      </c>
      <c r="D16" s="138" t="s">
        <v>141</v>
      </c>
      <c r="E16" s="138" t="s">
        <v>142</v>
      </c>
      <c r="F16" s="138" t="s">
        <v>143</v>
      </c>
      <c r="G16" s="138" t="s">
        <v>144</v>
      </c>
      <c r="H16" s="139" t="s">
        <v>145</v>
      </c>
      <c r="I16" s="54" t="s">
        <v>122</v>
      </c>
      <c r="J16" s="141" t="s">
        <v>146</v>
      </c>
      <c r="K16" s="138" t="s">
        <v>147</v>
      </c>
      <c r="L16" s="138" t="s">
        <v>148</v>
      </c>
      <c r="M16" s="141" t="s">
        <v>149</v>
      </c>
      <c r="N16" s="138" t="s">
        <v>150</v>
      </c>
      <c r="O16" s="138" t="s">
        <v>151</v>
      </c>
      <c r="P16" s="141" t="s">
        <v>152</v>
      </c>
      <c r="Q16" s="138" t="s">
        <v>153</v>
      </c>
      <c r="R16" s="138" t="s">
        <v>154</v>
      </c>
      <c r="S16" s="141" t="s">
        <v>155</v>
      </c>
      <c r="T16" s="138" t="s">
        <v>156</v>
      </c>
      <c r="U16" s="138" t="s">
        <v>157</v>
      </c>
      <c r="V16" s="141" t="s">
        <v>158</v>
      </c>
      <c r="W16" s="138" t="s">
        <v>159</v>
      </c>
      <c r="X16" s="138" t="s">
        <v>160</v>
      </c>
      <c r="Y16" s="54" t="s">
        <v>122</v>
      </c>
      <c r="Z16" s="141" t="s">
        <v>169</v>
      </c>
      <c r="AA16" s="138" t="s">
        <v>170</v>
      </c>
      <c r="AB16" s="138" t="s">
        <v>171</v>
      </c>
      <c r="AC16" s="141" t="s">
        <v>172</v>
      </c>
      <c r="AD16" s="138" t="s">
        <v>211</v>
      </c>
      <c r="AE16" s="138" t="s">
        <v>174</v>
      </c>
      <c r="AF16" s="141" t="s">
        <v>185</v>
      </c>
      <c r="AG16" s="138" t="s">
        <v>176</v>
      </c>
      <c r="AH16" s="138" t="s">
        <v>212</v>
      </c>
      <c r="AI16" s="141" t="s">
        <v>178</v>
      </c>
      <c r="AJ16" s="138" t="s">
        <v>186</v>
      </c>
      <c r="AK16" s="138" t="s">
        <v>208</v>
      </c>
      <c r="AL16" s="141" t="s">
        <v>181</v>
      </c>
      <c r="AM16" s="138" t="s">
        <v>202</v>
      </c>
      <c r="AN16" s="138" t="s">
        <v>203</v>
      </c>
      <c r="AO16" s="141" t="s">
        <v>204</v>
      </c>
      <c r="AP16" s="138" t="s">
        <v>209</v>
      </c>
      <c r="AQ16" s="54" t="s">
        <v>122</v>
      </c>
      <c r="AR16" s="141" t="s">
        <v>205</v>
      </c>
      <c r="AS16" s="138" t="s">
        <v>188</v>
      </c>
      <c r="AT16" s="138" t="s">
        <v>189</v>
      </c>
      <c r="AU16" s="141" t="s">
        <v>206</v>
      </c>
      <c r="AV16" s="138" t="s">
        <v>207</v>
      </c>
      <c r="AW16" s="138" t="s">
        <v>210</v>
      </c>
      <c r="AX16" s="141" t="s">
        <v>193</v>
      </c>
      <c r="AY16" s="138" t="s">
        <v>227</v>
      </c>
      <c r="AZ16" s="141" t="s">
        <v>195</v>
      </c>
      <c r="BA16" s="138" t="s">
        <v>196</v>
      </c>
      <c r="BB16" s="141" t="s">
        <v>197</v>
      </c>
      <c r="BC16" s="138" t="s">
        <v>198</v>
      </c>
      <c r="BD16" s="138" t="s">
        <v>199</v>
      </c>
      <c r="BE16" s="141" t="s">
        <v>200</v>
      </c>
      <c r="BF16" s="138" t="s">
        <v>228</v>
      </c>
      <c r="BG16" s="55" t="s">
        <v>122</v>
      </c>
      <c r="BH16" s="141" t="s">
        <v>229</v>
      </c>
      <c r="BI16" s="138" t="s">
        <v>242</v>
      </c>
      <c r="BJ16" s="138" t="s">
        <v>243</v>
      </c>
      <c r="BK16" s="141" t="s">
        <v>232</v>
      </c>
      <c r="BL16" s="138" t="s">
        <v>233</v>
      </c>
      <c r="BM16" s="138" t="s">
        <v>244</v>
      </c>
      <c r="BN16" s="141" t="s">
        <v>245</v>
      </c>
      <c r="BO16" s="138" t="s">
        <v>238</v>
      </c>
      <c r="BP16" s="138" t="s">
        <v>239</v>
      </c>
      <c r="BQ16" s="141" t="s">
        <v>246</v>
      </c>
      <c r="BR16" s="204" t="s">
        <v>247</v>
      </c>
      <c r="BS16" s="204" t="s">
        <v>240</v>
      </c>
      <c r="BT16" s="55" t="s">
        <v>122</v>
      </c>
      <c r="BU16" s="141" t="s">
        <v>248</v>
      </c>
      <c r="BV16" s="138" t="s">
        <v>251</v>
      </c>
      <c r="BW16" s="138" t="s">
        <v>250</v>
      </c>
      <c r="BX16" s="141" t="s">
        <v>253</v>
      </c>
      <c r="BY16" s="138" t="s">
        <v>254</v>
      </c>
      <c r="BZ16" s="141" t="s">
        <v>255</v>
      </c>
      <c r="CA16" s="138" t="s">
        <v>256</v>
      </c>
      <c r="CB16" s="138" t="s">
        <v>257</v>
      </c>
      <c r="CC16" s="141" t="s">
        <v>258</v>
      </c>
      <c r="CD16" s="138" t="s">
        <v>259</v>
      </c>
      <c r="CE16" s="141" t="s">
        <v>260</v>
      </c>
      <c r="CF16" s="138" t="s">
        <v>261</v>
      </c>
      <c r="CG16" s="138" t="s">
        <v>262</v>
      </c>
      <c r="CH16" s="141" t="s">
        <v>263</v>
      </c>
      <c r="CI16" s="138" t="s">
        <v>264</v>
      </c>
      <c r="CJ16" s="141" t="s">
        <v>265</v>
      </c>
      <c r="CK16" s="138" t="s">
        <v>266</v>
      </c>
      <c r="CL16" s="55" t="s">
        <v>122</v>
      </c>
      <c r="CM16" s="141" t="s">
        <v>267</v>
      </c>
      <c r="CN16" s="138" t="s">
        <v>268</v>
      </c>
      <c r="CO16" s="141" t="s">
        <v>269</v>
      </c>
      <c r="CP16" s="138" t="s">
        <v>270</v>
      </c>
      <c r="CQ16" s="141" t="s">
        <v>271</v>
      </c>
      <c r="CR16" s="138" t="s">
        <v>272</v>
      </c>
      <c r="CS16" s="138" t="s">
        <v>273</v>
      </c>
      <c r="CT16" s="141" t="s">
        <v>274</v>
      </c>
      <c r="CU16" s="138" t="s">
        <v>275</v>
      </c>
      <c r="CV16" s="141" t="s">
        <v>276</v>
      </c>
      <c r="CW16" s="141" t="s">
        <v>277</v>
      </c>
      <c r="CX16" s="141" t="s">
        <v>278</v>
      </c>
      <c r="CY16" s="141" t="s">
        <v>279</v>
      </c>
      <c r="CZ16" s="141" t="s">
        <v>280</v>
      </c>
      <c r="DA16" s="218">
        <v>42794</v>
      </c>
      <c r="DB16" s="55" t="s">
        <v>122</v>
      </c>
      <c r="DC16" s="141" t="s">
        <v>287</v>
      </c>
      <c r="DD16" s="138" t="s">
        <v>288</v>
      </c>
      <c r="DE16" s="138" t="s">
        <v>289</v>
      </c>
      <c r="DF16" s="141" t="s">
        <v>290</v>
      </c>
      <c r="DG16" s="138" t="s">
        <v>291</v>
      </c>
      <c r="DH16" s="141" t="s">
        <v>292</v>
      </c>
      <c r="DI16" s="138" t="s">
        <v>294</v>
      </c>
      <c r="DJ16" s="138" t="s">
        <v>295</v>
      </c>
      <c r="DK16" s="141" t="s">
        <v>296</v>
      </c>
      <c r="DL16" s="138" t="s">
        <v>297</v>
      </c>
      <c r="DM16" s="141" t="s">
        <v>307</v>
      </c>
      <c r="DN16" s="138" t="s">
        <v>306</v>
      </c>
      <c r="DO16" s="141" t="s">
        <v>308</v>
      </c>
      <c r="DP16" s="138" t="s">
        <v>309</v>
      </c>
      <c r="DQ16" s="55" t="s">
        <v>122</v>
      </c>
      <c r="DR16" s="141" t="s">
        <v>316</v>
      </c>
      <c r="DS16" s="138" t="s">
        <v>317</v>
      </c>
      <c r="DT16" s="138" t="s">
        <v>318</v>
      </c>
      <c r="DU16" s="141" t="s">
        <v>319</v>
      </c>
      <c r="DV16" s="138" t="s">
        <v>320</v>
      </c>
      <c r="DW16" s="141" t="s">
        <v>321</v>
      </c>
      <c r="DX16" s="138" t="s">
        <v>322</v>
      </c>
      <c r="DY16" s="138" t="s">
        <v>323</v>
      </c>
      <c r="DZ16" s="138" t="s">
        <v>324</v>
      </c>
      <c r="EA16" s="141" t="s">
        <v>325</v>
      </c>
      <c r="EB16" s="138" t="s">
        <v>326</v>
      </c>
      <c r="EC16" s="141" t="s">
        <v>327</v>
      </c>
      <c r="ED16" s="138" t="s">
        <v>328</v>
      </c>
      <c r="EE16" s="138" t="s">
        <v>329</v>
      </c>
      <c r="EF16" s="141" t="s">
        <v>330</v>
      </c>
      <c r="EG16" s="55" t="s">
        <v>122</v>
      </c>
      <c r="EH16" s="141" t="s">
        <v>332</v>
      </c>
      <c r="EI16" s="138" t="s">
        <v>333</v>
      </c>
      <c r="EJ16" s="138" t="s">
        <v>334</v>
      </c>
      <c r="EK16" s="141" t="s">
        <v>335</v>
      </c>
      <c r="EL16" s="138" t="s">
        <v>336</v>
      </c>
      <c r="EM16" s="141" t="s">
        <v>337</v>
      </c>
      <c r="EN16" s="138" t="s">
        <v>338</v>
      </c>
      <c r="EO16" s="141" t="s">
        <v>339</v>
      </c>
      <c r="EP16" s="138" t="s">
        <v>340</v>
      </c>
      <c r="EQ16" s="141" t="s">
        <v>341</v>
      </c>
      <c r="ER16" s="138" t="s">
        <v>342</v>
      </c>
      <c r="ES16" s="141" t="s">
        <v>343</v>
      </c>
      <c r="ET16" s="138" t="s">
        <v>344</v>
      </c>
      <c r="EU16" s="138" t="s">
        <v>345</v>
      </c>
      <c r="EV16" s="141" t="s">
        <v>346</v>
      </c>
      <c r="EW16" s="138" t="s">
        <v>347</v>
      </c>
      <c r="EX16" s="141" t="s">
        <v>348</v>
      </c>
      <c r="EY16" s="55" t="s">
        <v>122</v>
      </c>
      <c r="EZ16" s="141" t="s">
        <v>349</v>
      </c>
      <c r="FA16" s="138" t="s">
        <v>350</v>
      </c>
      <c r="FB16" s="138" t="s">
        <v>351</v>
      </c>
      <c r="FC16" s="141" t="s">
        <v>352</v>
      </c>
      <c r="FD16" s="138" t="s">
        <v>353</v>
      </c>
      <c r="FE16" s="141" t="s">
        <v>354</v>
      </c>
      <c r="FF16" s="138" t="s">
        <v>355</v>
      </c>
      <c r="FG16" s="138" t="s">
        <v>356</v>
      </c>
      <c r="FH16" s="141" t="s">
        <v>357</v>
      </c>
      <c r="FI16" s="138" t="s">
        <v>358</v>
      </c>
      <c r="FJ16" s="141" t="s">
        <v>359</v>
      </c>
      <c r="FK16" s="138"/>
      <c r="FL16" s="55" t="s">
        <v>122</v>
      </c>
    </row>
    <row r="17" spans="1:168" ht="16.5" customHeight="1" thickBot="1" x14ac:dyDescent="0.25">
      <c r="A17" s="261"/>
      <c r="B17" s="141">
        <v>2600</v>
      </c>
      <c r="C17" s="138">
        <v>2300</v>
      </c>
      <c r="D17" s="138">
        <v>2100</v>
      </c>
      <c r="E17" s="138">
        <v>2200</v>
      </c>
      <c r="F17" s="138">
        <v>2300</v>
      </c>
      <c r="G17" s="138">
        <v>2375</v>
      </c>
      <c r="H17" s="139">
        <v>2600</v>
      </c>
      <c r="I17" s="140">
        <f>SUM(B17:H17)</f>
        <v>16475</v>
      </c>
      <c r="J17" s="141">
        <v>2750</v>
      </c>
      <c r="K17" s="138">
        <v>2200</v>
      </c>
      <c r="L17" s="138">
        <v>3000</v>
      </c>
      <c r="M17" s="141">
        <v>2500</v>
      </c>
      <c r="N17" s="138">
        <v>2800</v>
      </c>
      <c r="O17" s="138">
        <v>2600</v>
      </c>
      <c r="P17" s="141">
        <v>2700</v>
      </c>
      <c r="Q17" s="138">
        <v>3100</v>
      </c>
      <c r="R17" s="138">
        <v>2800</v>
      </c>
      <c r="S17" s="141">
        <v>2700</v>
      </c>
      <c r="T17" s="138">
        <v>2700</v>
      </c>
      <c r="U17" s="138">
        <v>3200</v>
      </c>
      <c r="V17" s="141">
        <v>2800</v>
      </c>
      <c r="W17" s="138">
        <v>2700</v>
      </c>
      <c r="X17" s="138">
        <v>3050</v>
      </c>
      <c r="Y17" s="59">
        <f t="shared" ref="Y17:Y24" si="15">SUM(J17:X17)</f>
        <v>41600</v>
      </c>
      <c r="Z17" s="141">
        <v>2800</v>
      </c>
      <c r="AA17" s="138">
        <v>3000</v>
      </c>
      <c r="AB17" s="138">
        <v>3000</v>
      </c>
      <c r="AC17" s="141">
        <v>2600</v>
      </c>
      <c r="AD17" s="138">
        <v>2900</v>
      </c>
      <c r="AE17" s="138">
        <v>3000</v>
      </c>
      <c r="AF17" s="141">
        <v>2400</v>
      </c>
      <c r="AG17" s="138">
        <v>2900</v>
      </c>
      <c r="AH17" s="138">
        <v>2800</v>
      </c>
      <c r="AI17" s="141">
        <v>2500</v>
      </c>
      <c r="AJ17" s="138">
        <v>2400</v>
      </c>
      <c r="AK17" s="138">
        <v>2200</v>
      </c>
      <c r="AL17" s="141">
        <v>2850</v>
      </c>
      <c r="AM17" s="138">
        <v>3000</v>
      </c>
      <c r="AN17" s="138">
        <v>2300</v>
      </c>
      <c r="AO17" s="141">
        <v>2500</v>
      </c>
      <c r="AP17" s="138">
        <v>2500</v>
      </c>
      <c r="AQ17" s="59">
        <f>SUM(Z17:AP17)</f>
        <v>45650</v>
      </c>
      <c r="AR17" s="141">
        <v>2500</v>
      </c>
      <c r="AS17" s="138">
        <v>2200</v>
      </c>
      <c r="AT17" s="138">
        <v>3000</v>
      </c>
      <c r="AU17" s="141">
        <v>3100</v>
      </c>
      <c r="AV17" s="138">
        <v>300</v>
      </c>
      <c r="AW17" s="138">
        <v>2950</v>
      </c>
      <c r="AX17" s="141">
        <v>2550</v>
      </c>
      <c r="AY17" s="138">
        <v>3000</v>
      </c>
      <c r="AZ17" s="141">
        <v>2350</v>
      </c>
      <c r="BA17" s="138">
        <v>2500</v>
      </c>
      <c r="BB17" s="141">
        <v>2400</v>
      </c>
      <c r="BC17" s="138">
        <v>2200</v>
      </c>
      <c r="BD17" s="138">
        <v>2100</v>
      </c>
      <c r="BE17" s="141">
        <v>2500</v>
      </c>
      <c r="BF17" s="138">
        <v>2300</v>
      </c>
      <c r="BG17" s="59">
        <f t="shared" ref="BG17:BG26" si="16">SUM(AR17:BF17)</f>
        <v>35950</v>
      </c>
      <c r="BH17" s="141">
        <v>2400</v>
      </c>
      <c r="BI17" s="138">
        <v>2450</v>
      </c>
      <c r="BJ17" s="138">
        <v>2300</v>
      </c>
      <c r="BK17" s="141">
        <v>2600</v>
      </c>
      <c r="BL17" s="138">
        <v>2700</v>
      </c>
      <c r="BM17" s="138">
        <v>3000</v>
      </c>
      <c r="BN17" s="141">
        <v>3000</v>
      </c>
      <c r="BO17" s="138">
        <v>3400</v>
      </c>
      <c r="BP17" s="138">
        <v>3000</v>
      </c>
      <c r="BQ17" s="141">
        <v>1100</v>
      </c>
      <c r="BR17" s="138">
        <v>2500</v>
      </c>
      <c r="BS17" s="138">
        <v>3200</v>
      </c>
      <c r="BT17" s="208">
        <f t="shared" ref="BT17:BT26" si="17">SUM(BH17:BQ17)</f>
        <v>25950</v>
      </c>
      <c r="BU17" s="141">
        <v>2900</v>
      </c>
      <c r="BV17" s="138"/>
      <c r="BW17" s="138">
        <v>2800</v>
      </c>
      <c r="BX17" s="141">
        <v>2800</v>
      </c>
      <c r="BY17" s="138">
        <v>2800</v>
      </c>
      <c r="BZ17" s="141">
        <v>3000</v>
      </c>
      <c r="CA17" s="138">
        <v>3200</v>
      </c>
      <c r="CB17" s="138">
        <v>3050</v>
      </c>
      <c r="CC17" s="141">
        <v>3200</v>
      </c>
      <c r="CD17" s="138">
        <v>3300</v>
      </c>
      <c r="CE17" s="141">
        <v>2800</v>
      </c>
      <c r="CF17" s="138">
        <v>2700</v>
      </c>
      <c r="CG17" s="138">
        <v>3000</v>
      </c>
      <c r="CH17" s="141">
        <v>2900</v>
      </c>
      <c r="CI17" s="138">
        <v>2200</v>
      </c>
      <c r="CJ17" s="141">
        <v>2550</v>
      </c>
      <c r="CK17" s="138">
        <v>2400</v>
      </c>
      <c r="CL17" s="59">
        <f t="shared" ref="CL17:CL26" si="18">SUM(BU17:CK17)</f>
        <v>45600</v>
      </c>
      <c r="CM17" s="141">
        <v>2000</v>
      </c>
      <c r="CN17" s="138">
        <v>3500</v>
      </c>
      <c r="CO17" s="141">
        <v>3200</v>
      </c>
      <c r="CP17" s="138">
        <v>3100</v>
      </c>
      <c r="CQ17" s="141">
        <v>3000</v>
      </c>
      <c r="CR17" s="138">
        <v>3250</v>
      </c>
      <c r="CS17" s="138">
        <v>3100</v>
      </c>
      <c r="CT17" s="141">
        <v>3200</v>
      </c>
      <c r="CU17" s="138">
        <v>3450</v>
      </c>
      <c r="CV17" s="141">
        <v>3100</v>
      </c>
      <c r="CW17" s="141">
        <v>3000</v>
      </c>
      <c r="CX17" s="141">
        <v>3200</v>
      </c>
      <c r="CY17" s="141">
        <v>2700</v>
      </c>
      <c r="CZ17" s="141">
        <v>2800</v>
      </c>
      <c r="DA17" s="141">
        <v>2600</v>
      </c>
      <c r="DB17" s="59">
        <f t="shared" ref="DB17:DB26" si="19">SUM(CM17:DA17)</f>
        <v>45200</v>
      </c>
      <c r="DC17" s="141">
        <v>2200</v>
      </c>
      <c r="DD17" s="138">
        <v>2500</v>
      </c>
      <c r="DE17" s="138">
        <v>3450</v>
      </c>
      <c r="DF17" s="141">
        <v>2800</v>
      </c>
      <c r="DG17" s="138">
        <v>3100</v>
      </c>
      <c r="DH17" s="141">
        <v>3200</v>
      </c>
      <c r="DI17" s="138">
        <v>3200</v>
      </c>
      <c r="DJ17" s="138">
        <v>3200</v>
      </c>
      <c r="DK17" s="141">
        <v>3300</v>
      </c>
      <c r="DL17" s="138">
        <v>2700</v>
      </c>
      <c r="DM17" s="141">
        <v>3900</v>
      </c>
      <c r="DN17" s="138">
        <v>3000</v>
      </c>
      <c r="DO17" s="141">
        <v>2900</v>
      </c>
      <c r="DP17" s="138">
        <v>3200</v>
      </c>
      <c r="DQ17" s="59">
        <f t="shared" ref="DQ17:DQ26" si="20">SUM(DC17:DP17)</f>
        <v>42650</v>
      </c>
      <c r="DR17" s="141">
        <v>3150</v>
      </c>
      <c r="DS17" s="138">
        <v>3000</v>
      </c>
      <c r="DT17" s="138">
        <v>3300</v>
      </c>
      <c r="DU17" s="141">
        <v>2750</v>
      </c>
      <c r="DV17" s="138">
        <v>3800</v>
      </c>
      <c r="DW17" s="141">
        <v>3300</v>
      </c>
      <c r="DX17" s="138">
        <v>3300</v>
      </c>
      <c r="DY17" s="138">
        <v>3700</v>
      </c>
      <c r="DZ17" s="138">
        <v>2700</v>
      </c>
      <c r="EA17" s="141">
        <v>2600</v>
      </c>
      <c r="EB17" s="138">
        <v>3450</v>
      </c>
      <c r="EC17" s="141">
        <v>3100</v>
      </c>
      <c r="ED17" s="138">
        <v>3400</v>
      </c>
      <c r="EE17" s="138">
        <v>3600</v>
      </c>
      <c r="EF17" s="141">
        <v>3050</v>
      </c>
      <c r="EG17" s="59">
        <f t="shared" ref="EG17:EG26" si="21">SUM(DR17:EF17)</f>
        <v>48200</v>
      </c>
      <c r="EH17" s="141">
        <v>3300</v>
      </c>
      <c r="EI17" s="141">
        <v>3000</v>
      </c>
      <c r="EJ17" s="138">
        <v>3600</v>
      </c>
      <c r="EK17" s="138">
        <v>3100</v>
      </c>
      <c r="EL17" s="141">
        <v>3200</v>
      </c>
      <c r="EM17" s="138">
        <v>3100</v>
      </c>
      <c r="EN17" s="141">
        <v>2700</v>
      </c>
      <c r="EO17" s="138">
        <v>3200</v>
      </c>
      <c r="EP17" s="141">
        <v>2800</v>
      </c>
      <c r="EQ17" s="138">
        <v>2800</v>
      </c>
      <c r="ER17" s="141">
        <v>2700</v>
      </c>
      <c r="ES17" s="138">
        <v>2900</v>
      </c>
      <c r="ET17" s="141">
        <v>3200</v>
      </c>
      <c r="EU17" s="138">
        <v>3200</v>
      </c>
      <c r="EV17" s="138">
        <v>2700</v>
      </c>
      <c r="EW17" s="141">
        <v>2500</v>
      </c>
      <c r="EX17" s="138">
        <v>3100</v>
      </c>
      <c r="EY17" s="59">
        <f t="shared" ref="EY17:EY26" si="22">SUM(EH17:EX17)</f>
        <v>51100</v>
      </c>
      <c r="EZ17" s="141">
        <v>2400</v>
      </c>
      <c r="FA17" s="138">
        <v>1600</v>
      </c>
      <c r="FB17" s="138">
        <v>3000</v>
      </c>
      <c r="FC17" s="141">
        <v>2700</v>
      </c>
      <c r="FD17" s="138">
        <v>3100</v>
      </c>
      <c r="FE17" s="141">
        <v>3000</v>
      </c>
      <c r="FF17" s="138">
        <v>3350</v>
      </c>
      <c r="FG17" s="138">
        <v>1800</v>
      </c>
      <c r="FH17" s="141"/>
      <c r="FI17" s="138"/>
      <c r="FJ17" s="141"/>
      <c r="FK17" s="138"/>
      <c r="FL17" s="59">
        <f t="shared" ref="FL17:FL24" si="23">SUM(EZ17:FK17)</f>
        <v>20950</v>
      </c>
    </row>
    <row r="18" spans="1:168" ht="16.5" customHeight="1" x14ac:dyDescent="0.2">
      <c r="A18" s="142" t="s">
        <v>129</v>
      </c>
      <c r="B18" s="50">
        <f t="shared" ref="B18:H26" si="24">IF(B4&gt;1,B$17,0)</f>
        <v>0</v>
      </c>
      <c r="C18" s="50">
        <f t="shared" si="24"/>
        <v>0</v>
      </c>
      <c r="D18" s="50">
        <f t="shared" si="24"/>
        <v>0</v>
      </c>
      <c r="E18" s="50">
        <f t="shared" si="24"/>
        <v>0</v>
      </c>
      <c r="F18" s="50">
        <f t="shared" si="24"/>
        <v>2300</v>
      </c>
      <c r="G18" s="50">
        <f t="shared" si="24"/>
        <v>0</v>
      </c>
      <c r="H18" s="50">
        <f t="shared" si="24"/>
        <v>0</v>
      </c>
      <c r="I18" s="58">
        <f t="shared" ref="I18:I24" si="25">SUM(B18:H18)</f>
        <v>2300</v>
      </c>
      <c r="J18" s="50">
        <f t="shared" ref="J18:X18" si="26">IF(J4&gt;1,J$17,0)</f>
        <v>2750</v>
      </c>
      <c r="K18" s="50">
        <f t="shared" si="26"/>
        <v>2200</v>
      </c>
      <c r="L18" s="50">
        <f t="shared" si="26"/>
        <v>0</v>
      </c>
      <c r="M18" s="50">
        <f t="shared" si="26"/>
        <v>2500</v>
      </c>
      <c r="N18" s="50">
        <f t="shared" si="26"/>
        <v>2800</v>
      </c>
      <c r="O18" s="50">
        <f t="shared" si="26"/>
        <v>2600</v>
      </c>
      <c r="P18" s="50">
        <f t="shared" si="26"/>
        <v>2700</v>
      </c>
      <c r="Q18" s="50">
        <f t="shared" si="26"/>
        <v>3100</v>
      </c>
      <c r="R18" s="50">
        <f t="shared" si="26"/>
        <v>2800</v>
      </c>
      <c r="S18" s="50">
        <f t="shared" si="26"/>
        <v>2700</v>
      </c>
      <c r="T18" s="50">
        <f t="shared" si="26"/>
        <v>2700</v>
      </c>
      <c r="U18" s="50">
        <f t="shared" si="26"/>
        <v>3200</v>
      </c>
      <c r="V18" s="50">
        <f t="shared" si="26"/>
        <v>2800</v>
      </c>
      <c r="W18" s="50">
        <f t="shared" si="26"/>
        <v>2700</v>
      </c>
      <c r="X18" s="50">
        <f t="shared" si="26"/>
        <v>3050</v>
      </c>
      <c r="Y18" s="56">
        <f t="shared" si="15"/>
        <v>38600</v>
      </c>
      <c r="Z18" s="50">
        <f t="shared" ref="Z18:AP18" si="27">IF(Z4&gt;1,Z$17,0)</f>
        <v>2800</v>
      </c>
      <c r="AA18" s="50">
        <f t="shared" si="27"/>
        <v>3000</v>
      </c>
      <c r="AB18" s="50">
        <f t="shared" si="27"/>
        <v>3000</v>
      </c>
      <c r="AC18" s="50">
        <f t="shared" si="27"/>
        <v>2600</v>
      </c>
      <c r="AD18" s="50">
        <f t="shared" si="27"/>
        <v>2900</v>
      </c>
      <c r="AE18" s="50">
        <f t="shared" si="27"/>
        <v>3000</v>
      </c>
      <c r="AF18" s="50">
        <f t="shared" si="27"/>
        <v>2400</v>
      </c>
      <c r="AG18" s="50">
        <f t="shared" si="27"/>
        <v>2900</v>
      </c>
      <c r="AH18" s="50">
        <f t="shared" si="27"/>
        <v>2800</v>
      </c>
      <c r="AI18" s="50">
        <f t="shared" si="27"/>
        <v>2500</v>
      </c>
      <c r="AJ18" s="50">
        <f t="shared" si="27"/>
        <v>2400</v>
      </c>
      <c r="AK18" s="50">
        <f t="shared" si="27"/>
        <v>2200</v>
      </c>
      <c r="AL18" s="104">
        <f t="shared" si="27"/>
        <v>2850</v>
      </c>
      <c r="AM18" s="104">
        <f t="shared" si="27"/>
        <v>3000</v>
      </c>
      <c r="AN18" s="104">
        <f t="shared" si="27"/>
        <v>0</v>
      </c>
      <c r="AO18" s="104">
        <f t="shared" si="27"/>
        <v>0</v>
      </c>
      <c r="AP18" s="104">
        <f t="shared" si="27"/>
        <v>2500</v>
      </c>
      <c r="AQ18" s="56">
        <f>SUM(Z18:AP18)</f>
        <v>40850</v>
      </c>
      <c r="AR18" s="50">
        <f t="shared" ref="AR18:BF18" si="28">IF(AR4&gt;1,AR$17,0)</f>
        <v>2500</v>
      </c>
      <c r="AS18" s="50">
        <f t="shared" si="28"/>
        <v>2200</v>
      </c>
      <c r="AT18" s="50">
        <f t="shared" si="28"/>
        <v>3000</v>
      </c>
      <c r="AU18" s="50">
        <f t="shared" si="28"/>
        <v>3100</v>
      </c>
      <c r="AV18" s="50">
        <f t="shared" si="28"/>
        <v>300</v>
      </c>
      <c r="AW18" s="50">
        <f t="shared" si="28"/>
        <v>2950</v>
      </c>
      <c r="AX18" s="50">
        <f t="shared" si="28"/>
        <v>2550</v>
      </c>
      <c r="AY18" s="50">
        <f t="shared" si="28"/>
        <v>3000</v>
      </c>
      <c r="AZ18" s="50">
        <f t="shared" si="28"/>
        <v>0</v>
      </c>
      <c r="BA18" s="50">
        <f t="shared" si="28"/>
        <v>2500</v>
      </c>
      <c r="BB18" s="50">
        <f t="shared" si="28"/>
        <v>2400</v>
      </c>
      <c r="BC18" s="50">
        <f t="shared" si="28"/>
        <v>2200</v>
      </c>
      <c r="BD18" s="50">
        <f t="shared" si="28"/>
        <v>2100</v>
      </c>
      <c r="BE18" s="50">
        <f t="shared" si="28"/>
        <v>2500</v>
      </c>
      <c r="BF18" s="50">
        <f t="shared" si="28"/>
        <v>0</v>
      </c>
      <c r="BG18" s="56">
        <f t="shared" si="16"/>
        <v>31300</v>
      </c>
      <c r="BH18" s="50">
        <f t="shared" ref="BH18:BS18" si="29">IF(BH4&gt;1,BH$17,0)</f>
        <v>2400</v>
      </c>
      <c r="BI18" s="50">
        <f t="shared" si="29"/>
        <v>2450</v>
      </c>
      <c r="BJ18" s="50">
        <f t="shared" si="29"/>
        <v>2300</v>
      </c>
      <c r="BK18" s="50">
        <f t="shared" si="29"/>
        <v>2600</v>
      </c>
      <c r="BL18" s="50">
        <f t="shared" si="29"/>
        <v>2700</v>
      </c>
      <c r="BM18" s="50">
        <f t="shared" si="29"/>
        <v>3000</v>
      </c>
      <c r="BN18" s="50">
        <f t="shared" si="29"/>
        <v>3000</v>
      </c>
      <c r="BO18" s="50">
        <f t="shared" si="29"/>
        <v>0</v>
      </c>
      <c r="BP18" s="50">
        <f t="shared" si="29"/>
        <v>3000</v>
      </c>
      <c r="BQ18" s="50">
        <f t="shared" si="29"/>
        <v>1100</v>
      </c>
      <c r="BR18" s="104">
        <f t="shared" si="29"/>
        <v>2500</v>
      </c>
      <c r="BS18" s="104">
        <f t="shared" si="29"/>
        <v>3200</v>
      </c>
      <c r="BT18" s="207">
        <f t="shared" si="17"/>
        <v>22550</v>
      </c>
      <c r="BU18" s="50">
        <f t="shared" ref="BU18:CK18" si="30">IF(BU4&gt;1,BU$17,0)</f>
        <v>2900</v>
      </c>
      <c r="BV18" s="50">
        <f t="shared" si="30"/>
        <v>0</v>
      </c>
      <c r="BW18" s="50">
        <f t="shared" si="30"/>
        <v>2800</v>
      </c>
      <c r="BX18" s="50">
        <f t="shared" si="30"/>
        <v>2800</v>
      </c>
      <c r="BY18" s="50">
        <f t="shared" si="30"/>
        <v>2800</v>
      </c>
      <c r="BZ18" s="50">
        <f t="shared" si="30"/>
        <v>3000</v>
      </c>
      <c r="CA18" s="50">
        <f t="shared" si="30"/>
        <v>3200</v>
      </c>
      <c r="CB18" s="50">
        <f t="shared" si="30"/>
        <v>3050</v>
      </c>
      <c r="CC18" s="50">
        <f t="shared" si="30"/>
        <v>3200</v>
      </c>
      <c r="CD18" s="50">
        <f t="shared" si="30"/>
        <v>3300</v>
      </c>
      <c r="CE18" s="50">
        <f t="shared" si="30"/>
        <v>2800</v>
      </c>
      <c r="CF18" s="50">
        <f t="shared" si="30"/>
        <v>2700</v>
      </c>
      <c r="CG18" s="50">
        <f t="shared" si="30"/>
        <v>3000</v>
      </c>
      <c r="CH18" s="50">
        <f t="shared" si="30"/>
        <v>2900</v>
      </c>
      <c r="CI18" s="50">
        <f t="shared" si="30"/>
        <v>2200</v>
      </c>
      <c r="CJ18" s="50">
        <f t="shared" si="30"/>
        <v>2550</v>
      </c>
      <c r="CK18" s="50">
        <f t="shared" si="30"/>
        <v>2400</v>
      </c>
      <c r="CL18" s="56">
        <f t="shared" si="18"/>
        <v>45600</v>
      </c>
      <c r="CM18" s="50">
        <f t="shared" ref="CM18:DA18" si="31">IF(CM4&gt;1,CM$17,0)</f>
        <v>0</v>
      </c>
      <c r="CN18" s="50">
        <f t="shared" si="31"/>
        <v>3500</v>
      </c>
      <c r="CO18" s="50">
        <f t="shared" si="31"/>
        <v>3200</v>
      </c>
      <c r="CP18" s="50">
        <f t="shared" si="31"/>
        <v>3100</v>
      </c>
      <c r="CQ18" s="50">
        <f t="shared" si="31"/>
        <v>3000</v>
      </c>
      <c r="CR18" s="50">
        <f t="shared" si="31"/>
        <v>3250</v>
      </c>
      <c r="CS18" s="50">
        <f t="shared" si="31"/>
        <v>3100</v>
      </c>
      <c r="CT18" s="50">
        <f t="shared" si="31"/>
        <v>3200</v>
      </c>
      <c r="CU18" s="50">
        <f t="shared" si="31"/>
        <v>3450</v>
      </c>
      <c r="CV18" s="104">
        <f t="shared" si="31"/>
        <v>3100</v>
      </c>
      <c r="CW18" s="104">
        <f t="shared" si="31"/>
        <v>3000</v>
      </c>
      <c r="CX18" s="104">
        <f t="shared" si="31"/>
        <v>3200</v>
      </c>
      <c r="CY18" s="104">
        <f t="shared" si="31"/>
        <v>2700</v>
      </c>
      <c r="CZ18" s="104">
        <f t="shared" si="31"/>
        <v>2800</v>
      </c>
      <c r="DA18" s="104">
        <f t="shared" si="31"/>
        <v>2600</v>
      </c>
      <c r="DB18" s="56">
        <f t="shared" si="19"/>
        <v>43200</v>
      </c>
      <c r="DC18" s="50">
        <f t="shared" ref="DC18:DP18" si="32">IF(DC4&gt;1,DC$17,0)</f>
        <v>2200</v>
      </c>
      <c r="DD18" s="50">
        <f t="shared" si="32"/>
        <v>2500</v>
      </c>
      <c r="DE18" s="50">
        <f t="shared" si="32"/>
        <v>0</v>
      </c>
      <c r="DF18" s="50">
        <f t="shared" si="32"/>
        <v>0</v>
      </c>
      <c r="DG18" s="50">
        <f t="shared" si="32"/>
        <v>0</v>
      </c>
      <c r="DH18" s="50">
        <f t="shared" si="32"/>
        <v>0</v>
      </c>
      <c r="DI18" s="50">
        <f t="shared" si="32"/>
        <v>3200</v>
      </c>
      <c r="DJ18" s="50">
        <f t="shared" si="32"/>
        <v>3200</v>
      </c>
      <c r="DK18" s="50">
        <f t="shared" si="32"/>
        <v>3300</v>
      </c>
      <c r="DL18" s="50">
        <f t="shared" si="32"/>
        <v>2700</v>
      </c>
      <c r="DM18" s="50">
        <f t="shared" si="32"/>
        <v>0</v>
      </c>
      <c r="DN18" s="50">
        <f t="shared" si="32"/>
        <v>0</v>
      </c>
      <c r="DO18" s="50">
        <f t="shared" si="32"/>
        <v>0</v>
      </c>
      <c r="DP18" s="50">
        <f t="shared" si="32"/>
        <v>0</v>
      </c>
      <c r="DQ18" s="56">
        <f t="shared" si="20"/>
        <v>17100</v>
      </c>
      <c r="DR18" s="50">
        <f t="shared" ref="DR18:EF18" si="33">IF(DR4&gt;1,DR$17,0)</f>
        <v>0</v>
      </c>
      <c r="DS18" s="50">
        <f t="shared" si="33"/>
        <v>0</v>
      </c>
      <c r="DT18" s="50">
        <f t="shared" si="33"/>
        <v>0</v>
      </c>
      <c r="DU18" s="50">
        <f t="shared" si="33"/>
        <v>2750</v>
      </c>
      <c r="DV18" s="50">
        <f t="shared" si="33"/>
        <v>3800</v>
      </c>
      <c r="DW18" s="50">
        <f t="shared" si="33"/>
        <v>3300</v>
      </c>
      <c r="DX18" s="50">
        <f t="shared" si="33"/>
        <v>3300</v>
      </c>
      <c r="DY18" s="50">
        <f t="shared" si="33"/>
        <v>0</v>
      </c>
      <c r="DZ18" s="50">
        <f t="shared" si="33"/>
        <v>2700</v>
      </c>
      <c r="EA18" s="50">
        <f t="shared" si="33"/>
        <v>2600</v>
      </c>
      <c r="EB18" s="50">
        <f t="shared" si="33"/>
        <v>3450</v>
      </c>
      <c r="EC18" s="50">
        <f t="shared" si="33"/>
        <v>3100</v>
      </c>
      <c r="ED18" s="50">
        <f t="shared" si="33"/>
        <v>3400</v>
      </c>
      <c r="EE18" s="50">
        <f t="shared" si="33"/>
        <v>0</v>
      </c>
      <c r="EF18" s="50">
        <f t="shared" si="33"/>
        <v>3050</v>
      </c>
      <c r="EG18" s="56">
        <f t="shared" si="21"/>
        <v>31450</v>
      </c>
      <c r="EH18" s="50">
        <f t="shared" ref="EH18:EX18" si="34">IF(EH4&gt;1,EH$17,0)</f>
        <v>3300</v>
      </c>
      <c r="EI18" s="50">
        <f t="shared" si="34"/>
        <v>3000</v>
      </c>
      <c r="EJ18" s="50">
        <f t="shared" si="34"/>
        <v>3600</v>
      </c>
      <c r="EK18" s="50">
        <f t="shared" si="34"/>
        <v>3100</v>
      </c>
      <c r="EL18" s="50">
        <f t="shared" si="34"/>
        <v>3200</v>
      </c>
      <c r="EM18" s="50">
        <f t="shared" si="34"/>
        <v>3100</v>
      </c>
      <c r="EN18" s="50">
        <f t="shared" si="34"/>
        <v>2700</v>
      </c>
      <c r="EO18" s="50">
        <f t="shared" si="34"/>
        <v>3200</v>
      </c>
      <c r="EP18" s="50">
        <f t="shared" si="34"/>
        <v>2800</v>
      </c>
      <c r="EQ18" s="50">
        <f t="shared" si="34"/>
        <v>2800</v>
      </c>
      <c r="ER18" s="50">
        <f t="shared" si="34"/>
        <v>2700</v>
      </c>
      <c r="ES18" s="50">
        <f t="shared" si="34"/>
        <v>2900</v>
      </c>
      <c r="ET18" s="50">
        <f t="shared" si="34"/>
        <v>3200</v>
      </c>
      <c r="EU18" s="50">
        <f t="shared" si="34"/>
        <v>3200</v>
      </c>
      <c r="EV18" s="50">
        <f t="shared" si="34"/>
        <v>2700</v>
      </c>
      <c r="EW18" s="50">
        <f t="shared" si="34"/>
        <v>2500</v>
      </c>
      <c r="EX18" s="50">
        <f t="shared" si="34"/>
        <v>3100</v>
      </c>
      <c r="EY18" s="56">
        <f t="shared" si="22"/>
        <v>51100</v>
      </c>
      <c r="EZ18" s="50">
        <f t="shared" ref="EZ18:FK18" si="35">IF(EZ4&gt;1,EZ$17,0)</f>
        <v>2400</v>
      </c>
      <c r="FA18" s="50">
        <f t="shared" si="35"/>
        <v>1600</v>
      </c>
      <c r="FB18" s="50">
        <f t="shared" si="35"/>
        <v>3000</v>
      </c>
      <c r="FC18" s="50">
        <f t="shared" si="35"/>
        <v>2700</v>
      </c>
      <c r="FD18" s="50">
        <f t="shared" si="35"/>
        <v>3100</v>
      </c>
      <c r="FE18" s="50">
        <f t="shared" si="35"/>
        <v>3000</v>
      </c>
      <c r="FF18" s="50">
        <f t="shared" si="35"/>
        <v>3350</v>
      </c>
      <c r="FG18" s="50">
        <f t="shared" si="35"/>
        <v>1800</v>
      </c>
      <c r="FH18" s="50">
        <f t="shared" si="35"/>
        <v>0</v>
      </c>
      <c r="FI18" s="50">
        <f t="shared" si="35"/>
        <v>0</v>
      </c>
      <c r="FJ18" s="50">
        <f t="shared" si="35"/>
        <v>0</v>
      </c>
      <c r="FK18" s="50">
        <f t="shared" si="35"/>
        <v>0</v>
      </c>
      <c r="FL18" s="56">
        <f t="shared" si="23"/>
        <v>20950</v>
      </c>
    </row>
    <row r="19" spans="1:168" ht="16.5" customHeight="1" x14ac:dyDescent="0.2">
      <c r="A19" s="130" t="s">
        <v>130</v>
      </c>
      <c r="B19" s="50">
        <f t="shared" si="24"/>
        <v>0</v>
      </c>
      <c r="C19" s="50">
        <f t="shared" si="24"/>
        <v>0</v>
      </c>
      <c r="D19" s="50">
        <f t="shared" si="24"/>
        <v>0</v>
      </c>
      <c r="E19" s="50">
        <f t="shared" si="24"/>
        <v>0</v>
      </c>
      <c r="F19" s="50">
        <f t="shared" si="24"/>
        <v>0</v>
      </c>
      <c r="G19" s="50">
        <f t="shared" si="24"/>
        <v>0</v>
      </c>
      <c r="H19" s="50">
        <f t="shared" si="24"/>
        <v>0</v>
      </c>
      <c r="I19" s="56">
        <f t="shared" si="25"/>
        <v>0</v>
      </c>
      <c r="J19" s="50">
        <f t="shared" ref="J19:X19" si="36">IF(J5&gt;1,J$17,0)</f>
        <v>2750</v>
      </c>
      <c r="K19" s="50">
        <f t="shared" si="36"/>
        <v>0</v>
      </c>
      <c r="L19" s="50">
        <f t="shared" si="36"/>
        <v>3000</v>
      </c>
      <c r="M19" s="50">
        <f t="shared" si="36"/>
        <v>0</v>
      </c>
      <c r="N19" s="50">
        <f t="shared" si="36"/>
        <v>2800</v>
      </c>
      <c r="O19" s="50">
        <f t="shared" si="36"/>
        <v>2600</v>
      </c>
      <c r="P19" s="50">
        <f t="shared" si="36"/>
        <v>0</v>
      </c>
      <c r="Q19" s="50">
        <f t="shared" si="36"/>
        <v>0</v>
      </c>
      <c r="R19" s="50">
        <f t="shared" si="36"/>
        <v>0</v>
      </c>
      <c r="S19" s="50">
        <f t="shared" si="36"/>
        <v>0</v>
      </c>
      <c r="T19" s="50">
        <f t="shared" si="36"/>
        <v>0</v>
      </c>
      <c r="U19" s="50">
        <f t="shared" si="36"/>
        <v>3200</v>
      </c>
      <c r="V19" s="50">
        <f t="shared" si="36"/>
        <v>2800</v>
      </c>
      <c r="W19" s="50">
        <f t="shared" si="36"/>
        <v>2700</v>
      </c>
      <c r="X19" s="50">
        <f t="shared" si="36"/>
        <v>0</v>
      </c>
      <c r="Y19" s="56">
        <f t="shared" si="15"/>
        <v>19850</v>
      </c>
      <c r="Z19" s="50">
        <f t="shared" ref="Z19:AP19" si="37">IF(Z5&gt;1,Z$17,0)</f>
        <v>0</v>
      </c>
      <c r="AA19" s="50">
        <f t="shared" si="37"/>
        <v>3000</v>
      </c>
      <c r="AB19" s="50">
        <f t="shared" si="37"/>
        <v>0</v>
      </c>
      <c r="AC19" s="50">
        <f t="shared" si="37"/>
        <v>2600</v>
      </c>
      <c r="AD19" s="50">
        <f t="shared" si="37"/>
        <v>2900</v>
      </c>
      <c r="AE19" s="50">
        <f t="shared" si="37"/>
        <v>0</v>
      </c>
      <c r="AF19" s="50">
        <f t="shared" si="37"/>
        <v>2400</v>
      </c>
      <c r="AG19" s="50">
        <f t="shared" si="37"/>
        <v>2900</v>
      </c>
      <c r="AH19" s="50">
        <f t="shared" si="37"/>
        <v>2800</v>
      </c>
      <c r="AI19" s="50">
        <f t="shared" si="37"/>
        <v>0</v>
      </c>
      <c r="AJ19" s="50">
        <f t="shared" si="37"/>
        <v>0</v>
      </c>
      <c r="AK19" s="50">
        <f t="shared" si="37"/>
        <v>2200</v>
      </c>
      <c r="AL19" s="104">
        <f t="shared" si="37"/>
        <v>2850</v>
      </c>
      <c r="AM19" s="104">
        <f t="shared" si="37"/>
        <v>0</v>
      </c>
      <c r="AN19" s="104">
        <f t="shared" si="37"/>
        <v>2300</v>
      </c>
      <c r="AO19" s="104">
        <f t="shared" si="37"/>
        <v>2500</v>
      </c>
      <c r="AP19" s="50">
        <f t="shared" si="37"/>
        <v>2500</v>
      </c>
      <c r="AQ19" s="56">
        <f t="shared" ref="AQ19:AQ24" si="38">SUM(Z19:AP19)</f>
        <v>28950</v>
      </c>
      <c r="AR19" s="50">
        <f t="shared" ref="AR19:BF19" si="39">IF(AR5&gt;1,AR$17,0)</f>
        <v>2500</v>
      </c>
      <c r="AS19" s="50">
        <f t="shared" si="39"/>
        <v>2200</v>
      </c>
      <c r="AT19" s="50">
        <f t="shared" si="39"/>
        <v>3000</v>
      </c>
      <c r="AU19" s="50">
        <f t="shared" si="39"/>
        <v>3100</v>
      </c>
      <c r="AV19" s="50">
        <f t="shared" si="39"/>
        <v>0</v>
      </c>
      <c r="AW19" s="50">
        <f t="shared" si="39"/>
        <v>2950</v>
      </c>
      <c r="AX19" s="50">
        <f t="shared" si="39"/>
        <v>0</v>
      </c>
      <c r="AY19" s="50">
        <f t="shared" si="39"/>
        <v>0</v>
      </c>
      <c r="AZ19" s="50">
        <f t="shared" si="39"/>
        <v>0</v>
      </c>
      <c r="BA19" s="50">
        <f t="shared" si="39"/>
        <v>2500</v>
      </c>
      <c r="BB19" s="50">
        <f t="shared" si="39"/>
        <v>2400</v>
      </c>
      <c r="BC19" s="50">
        <f t="shared" si="39"/>
        <v>2200</v>
      </c>
      <c r="BD19" s="50">
        <f t="shared" si="39"/>
        <v>2100</v>
      </c>
      <c r="BE19" s="50">
        <f t="shared" si="39"/>
        <v>2500</v>
      </c>
      <c r="BF19" s="50">
        <f t="shared" si="39"/>
        <v>0</v>
      </c>
      <c r="BG19" s="56">
        <f t="shared" si="16"/>
        <v>25450</v>
      </c>
      <c r="BH19" s="50">
        <f t="shared" ref="BH19:BS19" si="40">IF(BH5&gt;1,BH$17,0)</f>
        <v>2400</v>
      </c>
      <c r="BI19" s="50">
        <f t="shared" si="40"/>
        <v>0</v>
      </c>
      <c r="BJ19" s="50">
        <f t="shared" si="40"/>
        <v>2300</v>
      </c>
      <c r="BK19" s="50">
        <f t="shared" si="40"/>
        <v>2600</v>
      </c>
      <c r="BL19" s="50">
        <f t="shared" si="40"/>
        <v>0</v>
      </c>
      <c r="BM19" s="50">
        <f t="shared" si="40"/>
        <v>3000</v>
      </c>
      <c r="BN19" s="50">
        <f t="shared" si="40"/>
        <v>3000</v>
      </c>
      <c r="BO19" s="50">
        <f t="shared" si="40"/>
        <v>0</v>
      </c>
      <c r="BP19" s="50">
        <f t="shared" si="40"/>
        <v>3000</v>
      </c>
      <c r="BQ19" s="50">
        <f t="shared" si="40"/>
        <v>1100</v>
      </c>
      <c r="BR19" s="104">
        <f t="shared" si="40"/>
        <v>2500</v>
      </c>
      <c r="BS19" s="104">
        <f t="shared" si="40"/>
        <v>0</v>
      </c>
      <c r="BT19" s="207">
        <f t="shared" si="17"/>
        <v>17400</v>
      </c>
      <c r="BU19" s="50">
        <f t="shared" ref="BU19:CK19" si="41">IF(BU5&gt;1,BU$17,0)</f>
        <v>2900</v>
      </c>
      <c r="BV19" s="50">
        <f t="shared" si="41"/>
        <v>0</v>
      </c>
      <c r="BW19" s="50">
        <f t="shared" si="41"/>
        <v>2800</v>
      </c>
      <c r="BX19" s="50">
        <f t="shared" si="41"/>
        <v>2800</v>
      </c>
      <c r="BY19" s="50">
        <f t="shared" si="41"/>
        <v>0</v>
      </c>
      <c r="BZ19" s="50">
        <f t="shared" si="41"/>
        <v>3000</v>
      </c>
      <c r="CA19" s="50">
        <f t="shared" si="41"/>
        <v>3200</v>
      </c>
      <c r="CB19" s="50">
        <f t="shared" si="41"/>
        <v>3050</v>
      </c>
      <c r="CC19" s="50">
        <f t="shared" si="41"/>
        <v>0</v>
      </c>
      <c r="CD19" s="50">
        <f t="shared" si="41"/>
        <v>3300</v>
      </c>
      <c r="CE19" s="50">
        <f t="shared" si="41"/>
        <v>2800</v>
      </c>
      <c r="CF19" s="50">
        <f t="shared" si="41"/>
        <v>2700</v>
      </c>
      <c r="CG19" s="50">
        <f t="shared" si="41"/>
        <v>3000</v>
      </c>
      <c r="CH19" s="50">
        <f t="shared" si="41"/>
        <v>2900</v>
      </c>
      <c r="CI19" s="50">
        <f t="shared" si="41"/>
        <v>2200</v>
      </c>
      <c r="CJ19" s="50">
        <f t="shared" si="41"/>
        <v>2550</v>
      </c>
      <c r="CK19" s="50">
        <f t="shared" si="41"/>
        <v>0</v>
      </c>
      <c r="CL19" s="56">
        <f t="shared" si="18"/>
        <v>37200</v>
      </c>
      <c r="CM19" s="50">
        <f t="shared" ref="CM19:DA19" si="42">IF(CM5&gt;1,CM$17,0)</f>
        <v>0</v>
      </c>
      <c r="CN19" s="50">
        <f t="shared" si="42"/>
        <v>0</v>
      </c>
      <c r="CO19" s="50">
        <f t="shared" si="42"/>
        <v>3200</v>
      </c>
      <c r="CP19" s="50">
        <f t="shared" si="42"/>
        <v>3100</v>
      </c>
      <c r="CQ19" s="50">
        <f t="shared" si="42"/>
        <v>3000</v>
      </c>
      <c r="CR19" s="50">
        <f t="shared" si="42"/>
        <v>3250</v>
      </c>
      <c r="CS19" s="50">
        <f t="shared" si="42"/>
        <v>0</v>
      </c>
      <c r="CT19" s="50">
        <f t="shared" si="42"/>
        <v>0</v>
      </c>
      <c r="CU19" s="50">
        <f t="shared" si="42"/>
        <v>3450</v>
      </c>
      <c r="CV19" s="50">
        <f t="shared" si="42"/>
        <v>3100</v>
      </c>
      <c r="CW19" s="104">
        <f t="shared" si="42"/>
        <v>3000</v>
      </c>
      <c r="CX19" s="104">
        <f t="shared" si="42"/>
        <v>3200</v>
      </c>
      <c r="CY19" s="104">
        <f t="shared" si="42"/>
        <v>2700</v>
      </c>
      <c r="CZ19" s="104">
        <f t="shared" si="42"/>
        <v>2800</v>
      </c>
      <c r="DA19" s="104">
        <f t="shared" si="42"/>
        <v>0</v>
      </c>
      <c r="DB19" s="56">
        <f t="shared" si="19"/>
        <v>30800</v>
      </c>
      <c r="DC19" s="50">
        <f t="shared" ref="DC19:DP19" si="43">IF(DC5&gt;1,DC$17,0)</f>
        <v>0</v>
      </c>
      <c r="DD19" s="50">
        <f t="shared" si="43"/>
        <v>2500</v>
      </c>
      <c r="DE19" s="50">
        <f t="shared" si="43"/>
        <v>0</v>
      </c>
      <c r="DF19" s="50">
        <f t="shared" si="43"/>
        <v>0</v>
      </c>
      <c r="DG19" s="50">
        <f t="shared" si="43"/>
        <v>0</v>
      </c>
      <c r="DH19" s="50">
        <f t="shared" si="43"/>
        <v>0</v>
      </c>
      <c r="DI19" s="50">
        <f t="shared" si="43"/>
        <v>3200</v>
      </c>
      <c r="DJ19" s="50">
        <f t="shared" si="43"/>
        <v>3200</v>
      </c>
      <c r="DK19" s="50">
        <f t="shared" si="43"/>
        <v>3300</v>
      </c>
      <c r="DL19" s="50">
        <f t="shared" si="43"/>
        <v>0</v>
      </c>
      <c r="DM19" s="50">
        <f t="shared" si="43"/>
        <v>0</v>
      </c>
      <c r="DN19" s="50">
        <f t="shared" si="43"/>
        <v>0</v>
      </c>
      <c r="DO19" s="50">
        <f t="shared" si="43"/>
        <v>0</v>
      </c>
      <c r="DP19" s="50">
        <f t="shared" si="43"/>
        <v>0</v>
      </c>
      <c r="DQ19" s="56">
        <f t="shared" si="20"/>
        <v>12200</v>
      </c>
      <c r="DR19" s="50">
        <f t="shared" ref="DR19:EF19" si="44">IF(DR5&gt;1,DR$17,0)</f>
        <v>0</v>
      </c>
      <c r="DS19" s="50">
        <f t="shared" si="44"/>
        <v>0</v>
      </c>
      <c r="DT19" s="50">
        <f t="shared" si="44"/>
        <v>0</v>
      </c>
      <c r="DU19" s="50">
        <f t="shared" si="44"/>
        <v>0</v>
      </c>
      <c r="DV19" s="50">
        <f t="shared" si="44"/>
        <v>0</v>
      </c>
      <c r="DW19" s="50">
        <f t="shared" si="44"/>
        <v>0</v>
      </c>
      <c r="DX19" s="50">
        <f t="shared" si="44"/>
        <v>0</v>
      </c>
      <c r="DY19" s="50">
        <f t="shared" si="44"/>
        <v>0</v>
      </c>
      <c r="DZ19" s="50">
        <f t="shared" si="44"/>
        <v>2700</v>
      </c>
      <c r="EA19" s="50">
        <f t="shared" si="44"/>
        <v>0</v>
      </c>
      <c r="EB19" s="50">
        <f t="shared" si="44"/>
        <v>3450</v>
      </c>
      <c r="EC19" s="50">
        <f t="shared" si="44"/>
        <v>3100</v>
      </c>
      <c r="ED19" s="50">
        <f t="shared" si="44"/>
        <v>0</v>
      </c>
      <c r="EE19" s="50">
        <f t="shared" si="44"/>
        <v>0</v>
      </c>
      <c r="EF19" s="50">
        <f t="shared" si="44"/>
        <v>3050</v>
      </c>
      <c r="EG19" s="56">
        <f t="shared" si="21"/>
        <v>12300</v>
      </c>
      <c r="EH19" s="50">
        <f t="shared" ref="EH19:EX19" si="45">IF(EH5&gt;1,EH$17,0)</f>
        <v>3300</v>
      </c>
      <c r="EI19" s="50">
        <f t="shared" si="45"/>
        <v>3000</v>
      </c>
      <c r="EJ19" s="50">
        <f t="shared" si="45"/>
        <v>0</v>
      </c>
      <c r="EK19" s="50">
        <f t="shared" si="45"/>
        <v>3100</v>
      </c>
      <c r="EL19" s="50">
        <f t="shared" si="45"/>
        <v>0</v>
      </c>
      <c r="EM19" s="50">
        <f t="shared" si="45"/>
        <v>3100</v>
      </c>
      <c r="EN19" s="50">
        <f t="shared" si="45"/>
        <v>0</v>
      </c>
      <c r="EO19" s="50">
        <f t="shared" si="45"/>
        <v>3200</v>
      </c>
      <c r="EP19" s="50">
        <f t="shared" si="45"/>
        <v>0</v>
      </c>
      <c r="EQ19" s="50">
        <f t="shared" si="45"/>
        <v>2800</v>
      </c>
      <c r="ER19" s="50">
        <f t="shared" si="45"/>
        <v>2700</v>
      </c>
      <c r="ES19" s="50">
        <f t="shared" si="45"/>
        <v>2900</v>
      </c>
      <c r="ET19" s="50">
        <f t="shared" si="45"/>
        <v>3200</v>
      </c>
      <c r="EU19" s="50">
        <f t="shared" si="45"/>
        <v>3200</v>
      </c>
      <c r="EV19" s="50">
        <f t="shared" si="45"/>
        <v>2700</v>
      </c>
      <c r="EW19" s="50">
        <f t="shared" si="45"/>
        <v>2500</v>
      </c>
      <c r="EX19" s="50">
        <f t="shared" si="45"/>
        <v>3100</v>
      </c>
      <c r="EY19" s="56">
        <f t="shared" si="22"/>
        <v>38800</v>
      </c>
      <c r="EZ19" s="50">
        <f t="shared" ref="EZ19:FK19" si="46">IF(EZ5&gt;1,EZ$17,0)</f>
        <v>0</v>
      </c>
      <c r="FA19" s="50">
        <f t="shared" si="46"/>
        <v>1600</v>
      </c>
      <c r="FB19" s="50">
        <f t="shared" si="46"/>
        <v>3000</v>
      </c>
      <c r="FC19" s="50">
        <f t="shared" si="46"/>
        <v>2700</v>
      </c>
      <c r="FD19" s="50">
        <f t="shared" si="46"/>
        <v>3100</v>
      </c>
      <c r="FE19" s="50">
        <f t="shared" si="46"/>
        <v>3000</v>
      </c>
      <c r="FF19" s="50">
        <f t="shared" si="46"/>
        <v>3350</v>
      </c>
      <c r="FG19" s="50">
        <f t="shared" si="46"/>
        <v>1800</v>
      </c>
      <c r="FH19" s="50">
        <f t="shared" si="46"/>
        <v>0</v>
      </c>
      <c r="FI19" s="50">
        <f t="shared" si="46"/>
        <v>0</v>
      </c>
      <c r="FJ19" s="50">
        <f t="shared" si="46"/>
        <v>0</v>
      </c>
      <c r="FK19" s="50">
        <f t="shared" si="46"/>
        <v>0</v>
      </c>
      <c r="FL19" s="56">
        <f t="shared" si="23"/>
        <v>18550</v>
      </c>
    </row>
    <row r="20" spans="1:168" ht="16.5" customHeight="1" x14ac:dyDescent="0.2">
      <c r="A20" s="130" t="s">
        <v>131</v>
      </c>
      <c r="B20" s="50">
        <f t="shared" si="24"/>
        <v>0</v>
      </c>
      <c r="C20" s="50">
        <f t="shared" si="24"/>
        <v>0</v>
      </c>
      <c r="D20" s="50">
        <f t="shared" si="24"/>
        <v>0</v>
      </c>
      <c r="E20" s="50">
        <f t="shared" si="24"/>
        <v>0</v>
      </c>
      <c r="F20" s="50">
        <f t="shared" si="24"/>
        <v>0</v>
      </c>
      <c r="G20" s="50">
        <f t="shared" si="24"/>
        <v>0</v>
      </c>
      <c r="H20" s="50">
        <f t="shared" si="24"/>
        <v>0</v>
      </c>
      <c r="I20" s="56">
        <f t="shared" si="25"/>
        <v>0</v>
      </c>
      <c r="J20" s="50">
        <f t="shared" ref="J20:X20" si="47">IF(J6&gt;1,J$17,0)</f>
        <v>0</v>
      </c>
      <c r="K20" s="50">
        <f t="shared" si="47"/>
        <v>0</v>
      </c>
      <c r="L20" s="50">
        <f t="shared" si="47"/>
        <v>0</v>
      </c>
      <c r="M20" s="50">
        <f t="shared" si="47"/>
        <v>0</v>
      </c>
      <c r="N20" s="50">
        <f t="shared" si="47"/>
        <v>0</v>
      </c>
      <c r="O20" s="50">
        <f t="shared" si="47"/>
        <v>0</v>
      </c>
      <c r="P20" s="50">
        <f t="shared" si="47"/>
        <v>0</v>
      </c>
      <c r="Q20" s="50">
        <f t="shared" si="47"/>
        <v>3100</v>
      </c>
      <c r="R20" s="50">
        <f t="shared" si="47"/>
        <v>2800</v>
      </c>
      <c r="S20" s="50">
        <f t="shared" si="47"/>
        <v>0</v>
      </c>
      <c r="T20" s="50">
        <f t="shared" si="47"/>
        <v>0</v>
      </c>
      <c r="U20" s="50">
        <f t="shared" si="47"/>
        <v>0</v>
      </c>
      <c r="V20" s="50">
        <f t="shared" si="47"/>
        <v>0</v>
      </c>
      <c r="W20" s="50">
        <f t="shared" si="47"/>
        <v>0</v>
      </c>
      <c r="X20" s="50">
        <f t="shared" si="47"/>
        <v>3050</v>
      </c>
      <c r="Y20" s="56">
        <f t="shared" si="15"/>
        <v>8950</v>
      </c>
      <c r="Z20" s="50">
        <f t="shared" ref="Z20:AP20" si="48">IF(Z6&gt;1,Z$17,0)</f>
        <v>2800</v>
      </c>
      <c r="AA20" s="50">
        <f t="shared" si="48"/>
        <v>3000</v>
      </c>
      <c r="AB20" s="50">
        <f t="shared" si="48"/>
        <v>0</v>
      </c>
      <c r="AC20" s="50">
        <f t="shared" si="48"/>
        <v>2600</v>
      </c>
      <c r="AD20" s="50">
        <f t="shared" si="48"/>
        <v>2900</v>
      </c>
      <c r="AE20" s="50">
        <f t="shared" si="48"/>
        <v>0</v>
      </c>
      <c r="AF20" s="50">
        <f t="shared" si="48"/>
        <v>0</v>
      </c>
      <c r="AG20" s="50">
        <f t="shared" si="48"/>
        <v>2900</v>
      </c>
      <c r="AH20" s="50">
        <f t="shared" si="48"/>
        <v>0</v>
      </c>
      <c r="AI20" s="50">
        <f t="shared" si="48"/>
        <v>0</v>
      </c>
      <c r="AJ20" s="50">
        <f t="shared" si="48"/>
        <v>0</v>
      </c>
      <c r="AK20" s="50">
        <f t="shared" si="48"/>
        <v>2200</v>
      </c>
      <c r="AL20" s="104">
        <f t="shared" si="48"/>
        <v>2850</v>
      </c>
      <c r="AM20" s="104">
        <f t="shared" si="48"/>
        <v>0</v>
      </c>
      <c r="AN20" s="104">
        <f t="shared" si="48"/>
        <v>0</v>
      </c>
      <c r="AO20" s="104">
        <f t="shared" si="48"/>
        <v>0</v>
      </c>
      <c r="AP20" s="50">
        <f t="shared" si="48"/>
        <v>2500</v>
      </c>
      <c r="AQ20" s="56">
        <f t="shared" si="38"/>
        <v>21750</v>
      </c>
      <c r="AR20" s="50">
        <f t="shared" ref="AR20:BF20" si="49">IF(AR6&gt;1,AR$17,0)</f>
        <v>2500</v>
      </c>
      <c r="AS20" s="50">
        <f t="shared" si="49"/>
        <v>2200</v>
      </c>
      <c r="AT20" s="50">
        <f t="shared" si="49"/>
        <v>3000</v>
      </c>
      <c r="AU20" s="50">
        <f t="shared" si="49"/>
        <v>0</v>
      </c>
      <c r="AV20" s="50">
        <f t="shared" si="49"/>
        <v>300</v>
      </c>
      <c r="AW20" s="50">
        <f t="shared" si="49"/>
        <v>0</v>
      </c>
      <c r="AX20" s="50">
        <f t="shared" si="49"/>
        <v>2550</v>
      </c>
      <c r="AY20" s="50">
        <f t="shared" si="49"/>
        <v>3000</v>
      </c>
      <c r="AZ20" s="50">
        <f t="shared" si="49"/>
        <v>0</v>
      </c>
      <c r="BA20" s="50">
        <f t="shared" si="49"/>
        <v>0</v>
      </c>
      <c r="BB20" s="50">
        <f t="shared" si="49"/>
        <v>0</v>
      </c>
      <c r="BC20" s="50">
        <f t="shared" si="49"/>
        <v>2200</v>
      </c>
      <c r="BD20" s="50">
        <f t="shared" si="49"/>
        <v>2100</v>
      </c>
      <c r="BE20" s="50">
        <f t="shared" si="49"/>
        <v>0</v>
      </c>
      <c r="BF20" s="50">
        <f t="shared" si="49"/>
        <v>0</v>
      </c>
      <c r="BG20" s="56">
        <f t="shared" si="16"/>
        <v>17850</v>
      </c>
      <c r="BH20" s="50">
        <f t="shared" ref="BH20:BS20" si="50">IF(BH6&gt;1,BH$17,0)</f>
        <v>2400</v>
      </c>
      <c r="BI20" s="50">
        <f t="shared" si="50"/>
        <v>0</v>
      </c>
      <c r="BJ20" s="50">
        <f t="shared" si="50"/>
        <v>2300</v>
      </c>
      <c r="BK20" s="50">
        <f t="shared" si="50"/>
        <v>0</v>
      </c>
      <c r="BL20" s="50">
        <f t="shared" si="50"/>
        <v>0</v>
      </c>
      <c r="BM20" s="50">
        <f t="shared" si="50"/>
        <v>3000</v>
      </c>
      <c r="BN20" s="50">
        <f t="shared" si="50"/>
        <v>3000</v>
      </c>
      <c r="BO20" s="50">
        <f t="shared" si="50"/>
        <v>0</v>
      </c>
      <c r="BP20" s="50">
        <f t="shared" si="50"/>
        <v>3000</v>
      </c>
      <c r="BQ20" s="50">
        <f t="shared" si="50"/>
        <v>0</v>
      </c>
      <c r="BR20" s="104">
        <f t="shared" si="50"/>
        <v>0</v>
      </c>
      <c r="BS20" s="104">
        <f t="shared" si="50"/>
        <v>0</v>
      </c>
      <c r="BT20" s="207">
        <f t="shared" si="17"/>
        <v>13700</v>
      </c>
      <c r="BU20" s="50">
        <f t="shared" ref="BU20:CK20" si="51">IF(BU6&gt;1,BU$17,0)</f>
        <v>2900</v>
      </c>
      <c r="BV20" s="50">
        <f t="shared" si="51"/>
        <v>0</v>
      </c>
      <c r="BW20" s="50">
        <f t="shared" si="51"/>
        <v>2800</v>
      </c>
      <c r="BX20" s="50">
        <f t="shared" si="51"/>
        <v>2800</v>
      </c>
      <c r="BY20" s="50">
        <f t="shared" si="51"/>
        <v>0</v>
      </c>
      <c r="BZ20" s="50">
        <f t="shared" si="51"/>
        <v>3000</v>
      </c>
      <c r="CA20" s="50">
        <f t="shared" si="51"/>
        <v>3200</v>
      </c>
      <c r="CB20" s="50">
        <f t="shared" si="51"/>
        <v>3050</v>
      </c>
      <c r="CC20" s="50">
        <f t="shared" si="51"/>
        <v>3200</v>
      </c>
      <c r="CD20" s="50">
        <f t="shared" si="51"/>
        <v>3300</v>
      </c>
      <c r="CE20" s="50">
        <f t="shared" si="51"/>
        <v>0</v>
      </c>
      <c r="CF20" s="50">
        <f t="shared" si="51"/>
        <v>0</v>
      </c>
      <c r="CG20" s="50">
        <f t="shared" si="51"/>
        <v>0</v>
      </c>
      <c r="CH20" s="50">
        <f t="shared" si="51"/>
        <v>0</v>
      </c>
      <c r="CI20" s="50">
        <f t="shared" si="51"/>
        <v>0</v>
      </c>
      <c r="CJ20" s="50">
        <f t="shared" si="51"/>
        <v>2550</v>
      </c>
      <c r="CK20" s="50">
        <f t="shared" si="51"/>
        <v>2400</v>
      </c>
      <c r="CL20" s="56">
        <f t="shared" si="18"/>
        <v>29200</v>
      </c>
      <c r="CM20" s="50">
        <f t="shared" ref="CM20:DA20" si="52">IF(CM6&gt;1,CM$17,0)</f>
        <v>0</v>
      </c>
      <c r="CN20" s="50">
        <f t="shared" si="52"/>
        <v>3500</v>
      </c>
      <c r="CO20" s="50">
        <f t="shared" si="52"/>
        <v>0</v>
      </c>
      <c r="CP20" s="50">
        <f t="shared" si="52"/>
        <v>0</v>
      </c>
      <c r="CQ20" s="50">
        <f t="shared" si="52"/>
        <v>3000</v>
      </c>
      <c r="CR20" s="50">
        <f t="shared" si="52"/>
        <v>3250</v>
      </c>
      <c r="CS20" s="50">
        <f t="shared" si="52"/>
        <v>0</v>
      </c>
      <c r="CT20" s="50">
        <f t="shared" si="52"/>
        <v>0</v>
      </c>
      <c r="CU20" s="50">
        <f t="shared" si="52"/>
        <v>3450</v>
      </c>
      <c r="CV20" s="50">
        <f t="shared" si="52"/>
        <v>3100</v>
      </c>
      <c r="CW20" s="104">
        <f t="shared" si="52"/>
        <v>3000</v>
      </c>
      <c r="CX20" s="104">
        <f t="shared" si="52"/>
        <v>0</v>
      </c>
      <c r="CY20" s="104">
        <f t="shared" si="52"/>
        <v>2700</v>
      </c>
      <c r="CZ20" s="104">
        <f t="shared" si="52"/>
        <v>2800</v>
      </c>
      <c r="DA20" s="104">
        <f t="shared" si="52"/>
        <v>0</v>
      </c>
      <c r="DB20" s="56">
        <f t="shared" si="19"/>
        <v>24800</v>
      </c>
      <c r="DC20" s="50">
        <f t="shared" ref="DC20:DP20" si="53">IF(DC6&gt;1,DC$17,0)</f>
        <v>2200</v>
      </c>
      <c r="DD20" s="50">
        <f t="shared" si="53"/>
        <v>0</v>
      </c>
      <c r="DE20" s="50">
        <f t="shared" si="53"/>
        <v>0</v>
      </c>
      <c r="DF20" s="50">
        <f t="shared" si="53"/>
        <v>0</v>
      </c>
      <c r="DG20" s="50">
        <f t="shared" si="53"/>
        <v>0</v>
      </c>
      <c r="DH20" s="50">
        <f t="shared" si="53"/>
        <v>0</v>
      </c>
      <c r="DI20" s="50">
        <f t="shared" si="53"/>
        <v>3200</v>
      </c>
      <c r="DJ20" s="50">
        <f t="shared" si="53"/>
        <v>3200</v>
      </c>
      <c r="DK20" s="50">
        <f t="shared" si="53"/>
        <v>0</v>
      </c>
      <c r="DL20" s="50">
        <f t="shared" si="53"/>
        <v>2700</v>
      </c>
      <c r="DM20" s="50">
        <f t="shared" si="53"/>
        <v>0</v>
      </c>
      <c r="DN20" s="50">
        <f t="shared" si="53"/>
        <v>3000</v>
      </c>
      <c r="DO20" s="50">
        <f t="shared" si="53"/>
        <v>0</v>
      </c>
      <c r="DP20" s="50">
        <f t="shared" si="53"/>
        <v>0</v>
      </c>
      <c r="DQ20" s="56">
        <f t="shared" si="20"/>
        <v>14300</v>
      </c>
      <c r="DR20" s="50">
        <f t="shared" ref="DR20:EF20" si="54">IF(DR6&gt;1,DR$17,0)</f>
        <v>3150</v>
      </c>
      <c r="DS20" s="50">
        <f t="shared" si="54"/>
        <v>0</v>
      </c>
      <c r="DT20" s="50">
        <f t="shared" si="54"/>
        <v>0</v>
      </c>
      <c r="DU20" s="50">
        <f t="shared" si="54"/>
        <v>2750</v>
      </c>
      <c r="DV20" s="50">
        <f t="shared" si="54"/>
        <v>3800</v>
      </c>
      <c r="DW20" s="50">
        <f t="shared" si="54"/>
        <v>0</v>
      </c>
      <c r="DX20" s="50">
        <f t="shared" si="54"/>
        <v>0</v>
      </c>
      <c r="DY20" s="50">
        <f t="shared" si="54"/>
        <v>0</v>
      </c>
      <c r="DZ20" s="50">
        <f t="shared" si="54"/>
        <v>2700</v>
      </c>
      <c r="EA20" s="50">
        <f t="shared" si="54"/>
        <v>0</v>
      </c>
      <c r="EB20" s="50">
        <f t="shared" si="54"/>
        <v>3450</v>
      </c>
      <c r="EC20" s="50">
        <f t="shared" si="54"/>
        <v>0</v>
      </c>
      <c r="ED20" s="50">
        <f t="shared" si="54"/>
        <v>0</v>
      </c>
      <c r="EE20" s="50">
        <f t="shared" si="54"/>
        <v>0</v>
      </c>
      <c r="EF20" s="50">
        <f t="shared" si="54"/>
        <v>0</v>
      </c>
      <c r="EG20" s="56">
        <f t="shared" si="21"/>
        <v>15850</v>
      </c>
      <c r="EH20" s="50">
        <f t="shared" ref="EH20:EX20" si="55">IF(EH6&gt;1,EH$17,0)</f>
        <v>0</v>
      </c>
      <c r="EI20" s="50">
        <f t="shared" si="55"/>
        <v>3000</v>
      </c>
      <c r="EJ20" s="50">
        <f t="shared" si="55"/>
        <v>0</v>
      </c>
      <c r="EK20" s="50">
        <f t="shared" si="55"/>
        <v>0</v>
      </c>
      <c r="EL20" s="50">
        <f t="shared" si="55"/>
        <v>0</v>
      </c>
      <c r="EM20" s="50">
        <f t="shared" si="55"/>
        <v>0</v>
      </c>
      <c r="EN20" s="50">
        <f t="shared" si="55"/>
        <v>2700</v>
      </c>
      <c r="EO20" s="50">
        <f t="shared" si="55"/>
        <v>3200</v>
      </c>
      <c r="EP20" s="50">
        <f t="shared" si="55"/>
        <v>0</v>
      </c>
      <c r="EQ20" s="50">
        <f t="shared" si="55"/>
        <v>0</v>
      </c>
      <c r="ER20" s="50">
        <f t="shared" si="55"/>
        <v>2700</v>
      </c>
      <c r="ES20" s="50">
        <f t="shared" si="55"/>
        <v>2900</v>
      </c>
      <c r="ET20" s="50">
        <f t="shared" si="55"/>
        <v>0</v>
      </c>
      <c r="EU20" s="50">
        <f t="shared" si="55"/>
        <v>0</v>
      </c>
      <c r="EV20" s="50">
        <f t="shared" si="55"/>
        <v>0</v>
      </c>
      <c r="EW20" s="50">
        <f t="shared" si="55"/>
        <v>2500</v>
      </c>
      <c r="EX20" s="50">
        <f t="shared" si="55"/>
        <v>0</v>
      </c>
      <c r="EY20" s="56">
        <f t="shared" si="22"/>
        <v>17000</v>
      </c>
      <c r="EZ20" s="50">
        <f t="shared" ref="EZ20:FK20" si="56">IF(EZ6&gt;1,EZ$17,0)</f>
        <v>0</v>
      </c>
      <c r="FA20" s="50">
        <f t="shared" si="56"/>
        <v>0</v>
      </c>
      <c r="FB20" s="50">
        <f t="shared" si="56"/>
        <v>3000</v>
      </c>
      <c r="FC20" s="50">
        <f t="shared" si="56"/>
        <v>0</v>
      </c>
      <c r="FD20" s="50">
        <f t="shared" si="56"/>
        <v>0</v>
      </c>
      <c r="FE20" s="50">
        <f t="shared" si="56"/>
        <v>0</v>
      </c>
      <c r="FF20" s="50">
        <f t="shared" si="56"/>
        <v>3350</v>
      </c>
      <c r="FG20" s="50">
        <f t="shared" si="56"/>
        <v>0</v>
      </c>
      <c r="FH20" s="50">
        <f t="shared" si="56"/>
        <v>0</v>
      </c>
      <c r="FI20" s="50">
        <f t="shared" si="56"/>
        <v>0</v>
      </c>
      <c r="FJ20" s="50">
        <f t="shared" si="56"/>
        <v>0</v>
      </c>
      <c r="FK20" s="50">
        <f t="shared" si="56"/>
        <v>0</v>
      </c>
      <c r="FL20" s="56">
        <f t="shared" si="23"/>
        <v>6350</v>
      </c>
    </row>
    <row r="21" spans="1:168" ht="16.5" customHeight="1" x14ac:dyDescent="0.2">
      <c r="A21" s="130" t="s">
        <v>132</v>
      </c>
      <c r="B21" s="50">
        <f t="shared" si="24"/>
        <v>2600</v>
      </c>
      <c r="C21" s="50">
        <f t="shared" si="24"/>
        <v>2300</v>
      </c>
      <c r="D21" s="50">
        <f t="shared" si="24"/>
        <v>2100</v>
      </c>
      <c r="E21" s="50">
        <f t="shared" si="24"/>
        <v>2200</v>
      </c>
      <c r="F21" s="50">
        <f t="shared" si="24"/>
        <v>0</v>
      </c>
      <c r="G21" s="50">
        <f t="shared" si="24"/>
        <v>2375</v>
      </c>
      <c r="H21" s="50">
        <f t="shared" si="24"/>
        <v>2600</v>
      </c>
      <c r="I21" s="56">
        <f t="shared" si="25"/>
        <v>14175</v>
      </c>
      <c r="J21" s="50">
        <f t="shared" ref="J21:M26" si="57">IF(J7&gt;1,J$17,0)</f>
        <v>2750</v>
      </c>
      <c r="K21" s="50">
        <f t="shared" si="57"/>
        <v>2200</v>
      </c>
      <c r="L21" s="50">
        <f t="shared" si="57"/>
        <v>3000</v>
      </c>
      <c r="M21" s="50">
        <f t="shared" si="57"/>
        <v>2500</v>
      </c>
      <c r="N21" s="50">
        <v>3400</v>
      </c>
      <c r="O21" s="50">
        <f t="shared" ref="O21:S26" si="58">IF(O7&gt;1,O$17,0)</f>
        <v>2600</v>
      </c>
      <c r="P21" s="50">
        <f t="shared" si="58"/>
        <v>2700</v>
      </c>
      <c r="Q21" s="50">
        <f t="shared" si="58"/>
        <v>3100</v>
      </c>
      <c r="R21" s="50">
        <f t="shared" si="58"/>
        <v>2800</v>
      </c>
      <c r="S21" s="50">
        <f t="shared" si="58"/>
        <v>2700</v>
      </c>
      <c r="T21" s="50">
        <v>3500</v>
      </c>
      <c r="U21" s="50">
        <f t="shared" ref="U21:W26" si="59">IF(U7&gt;1,U$17,0)</f>
        <v>3200</v>
      </c>
      <c r="V21" s="50">
        <f t="shared" si="59"/>
        <v>2800</v>
      </c>
      <c r="W21" s="50">
        <f t="shared" si="59"/>
        <v>2700</v>
      </c>
      <c r="X21" s="50">
        <v>3600</v>
      </c>
      <c r="Y21" s="56">
        <f t="shared" si="15"/>
        <v>43550</v>
      </c>
      <c r="Z21" s="50">
        <f t="shared" ref="Z21:AB26" si="60">IF(Z7&gt;1,Z$17,0)</f>
        <v>2800</v>
      </c>
      <c r="AA21" s="50">
        <f t="shared" si="60"/>
        <v>3000</v>
      </c>
      <c r="AB21" s="50">
        <f t="shared" si="60"/>
        <v>3000</v>
      </c>
      <c r="AC21" s="50">
        <v>3000</v>
      </c>
      <c r="AD21" s="50">
        <f t="shared" ref="AD21:AP21" si="61">IF(AD7&gt;1,AD$17,0)</f>
        <v>2900</v>
      </c>
      <c r="AE21" s="50">
        <f t="shared" si="61"/>
        <v>3000</v>
      </c>
      <c r="AF21" s="50">
        <f t="shared" si="61"/>
        <v>2400</v>
      </c>
      <c r="AG21" s="50">
        <v>3400</v>
      </c>
      <c r="AH21" s="50">
        <f t="shared" si="61"/>
        <v>2800</v>
      </c>
      <c r="AI21" s="50">
        <f t="shared" si="61"/>
        <v>2500</v>
      </c>
      <c r="AJ21" s="50">
        <f t="shared" si="61"/>
        <v>2400</v>
      </c>
      <c r="AK21" s="50">
        <v>2600</v>
      </c>
      <c r="AL21" s="104">
        <f t="shared" si="61"/>
        <v>2850</v>
      </c>
      <c r="AM21" s="104">
        <f t="shared" si="61"/>
        <v>3000</v>
      </c>
      <c r="AN21" s="104">
        <f t="shared" si="61"/>
        <v>2300</v>
      </c>
      <c r="AO21" s="104">
        <f t="shared" si="61"/>
        <v>2500</v>
      </c>
      <c r="AP21" s="50">
        <f t="shared" si="61"/>
        <v>2500</v>
      </c>
      <c r="AQ21" s="56">
        <f t="shared" si="38"/>
        <v>46950</v>
      </c>
      <c r="AR21" s="50">
        <f t="shared" ref="AR21:BF21" si="62">IF(AR7&gt;1,AR$17,0)</f>
        <v>2500</v>
      </c>
      <c r="AS21" s="50">
        <f t="shared" si="62"/>
        <v>2200</v>
      </c>
      <c r="AT21" s="50">
        <f t="shared" si="62"/>
        <v>0</v>
      </c>
      <c r="AU21" s="50">
        <f t="shared" si="62"/>
        <v>0</v>
      </c>
      <c r="AV21" s="50">
        <f t="shared" si="62"/>
        <v>0</v>
      </c>
      <c r="AW21" s="50">
        <f t="shared" si="62"/>
        <v>0</v>
      </c>
      <c r="AX21" s="50">
        <f t="shared" si="62"/>
        <v>2550</v>
      </c>
      <c r="AY21" s="50">
        <f t="shared" si="62"/>
        <v>3000</v>
      </c>
      <c r="AZ21" s="50">
        <f t="shared" si="62"/>
        <v>0</v>
      </c>
      <c r="BA21" s="50">
        <f t="shared" si="62"/>
        <v>0</v>
      </c>
      <c r="BB21" s="50">
        <f t="shared" si="62"/>
        <v>0</v>
      </c>
      <c r="BC21" s="50">
        <f t="shared" si="62"/>
        <v>0</v>
      </c>
      <c r="BD21" s="50">
        <f t="shared" si="62"/>
        <v>0</v>
      </c>
      <c r="BE21" s="50">
        <f t="shared" si="62"/>
        <v>0</v>
      </c>
      <c r="BF21" s="50">
        <f t="shared" si="62"/>
        <v>0</v>
      </c>
      <c r="BG21" s="56">
        <f t="shared" si="16"/>
        <v>10250</v>
      </c>
      <c r="BH21" s="50">
        <f t="shared" ref="BH21:BS21" si="63">IF(BH7&gt;1,BH$17,0)</f>
        <v>0</v>
      </c>
      <c r="BI21" s="50">
        <f t="shared" si="63"/>
        <v>0</v>
      </c>
      <c r="BJ21" s="50">
        <f t="shared" si="63"/>
        <v>2300</v>
      </c>
      <c r="BK21" s="50">
        <f t="shared" si="63"/>
        <v>2600</v>
      </c>
      <c r="BL21" s="50">
        <f t="shared" si="63"/>
        <v>2700</v>
      </c>
      <c r="BM21" s="50">
        <f t="shared" si="63"/>
        <v>0</v>
      </c>
      <c r="BN21" s="50">
        <f t="shared" si="63"/>
        <v>3000</v>
      </c>
      <c r="BO21" s="50">
        <f t="shared" si="63"/>
        <v>3400</v>
      </c>
      <c r="BP21" s="50">
        <f t="shared" si="63"/>
        <v>3000</v>
      </c>
      <c r="BQ21" s="50">
        <f t="shared" si="63"/>
        <v>1100</v>
      </c>
      <c r="BR21" s="104">
        <f t="shared" si="63"/>
        <v>0</v>
      </c>
      <c r="BS21" s="104">
        <f t="shared" si="63"/>
        <v>0</v>
      </c>
      <c r="BT21" s="207">
        <f t="shared" si="17"/>
        <v>18100</v>
      </c>
      <c r="BU21" s="50">
        <f t="shared" ref="BU21:CK21" si="64">IF(BU7&gt;1,BU$17,0)</f>
        <v>2900</v>
      </c>
      <c r="BV21" s="50">
        <f t="shared" si="64"/>
        <v>0</v>
      </c>
      <c r="BW21" s="50">
        <f t="shared" si="64"/>
        <v>2800</v>
      </c>
      <c r="BX21" s="50">
        <f t="shared" si="64"/>
        <v>2800</v>
      </c>
      <c r="BY21" s="50">
        <f t="shared" si="64"/>
        <v>2800</v>
      </c>
      <c r="BZ21" s="50">
        <f t="shared" si="64"/>
        <v>3000</v>
      </c>
      <c r="CA21" s="50">
        <v>3500</v>
      </c>
      <c r="CB21" s="50">
        <f t="shared" si="64"/>
        <v>3050</v>
      </c>
      <c r="CC21" s="50">
        <f t="shared" si="64"/>
        <v>3200</v>
      </c>
      <c r="CD21" s="50">
        <f t="shared" si="64"/>
        <v>3300</v>
      </c>
      <c r="CE21" s="50">
        <f t="shared" si="64"/>
        <v>2800</v>
      </c>
      <c r="CF21" s="50">
        <f t="shared" si="64"/>
        <v>2700</v>
      </c>
      <c r="CG21" s="50">
        <f t="shared" si="64"/>
        <v>3000</v>
      </c>
      <c r="CH21" s="50">
        <f t="shared" si="64"/>
        <v>0</v>
      </c>
      <c r="CI21" s="50">
        <f t="shared" si="64"/>
        <v>0</v>
      </c>
      <c r="CJ21" s="50">
        <v>3150</v>
      </c>
      <c r="CK21" s="50">
        <f t="shared" si="64"/>
        <v>2400</v>
      </c>
      <c r="CL21" s="56">
        <f t="shared" si="18"/>
        <v>41400</v>
      </c>
      <c r="CM21" s="50">
        <f t="shared" ref="CM21:DA21" si="65">IF(CM7&gt;1,CM$17,0)</f>
        <v>2000</v>
      </c>
      <c r="CN21" s="50">
        <f t="shared" si="65"/>
        <v>3500</v>
      </c>
      <c r="CO21" s="50">
        <f t="shared" si="65"/>
        <v>3200</v>
      </c>
      <c r="CP21" s="50">
        <f t="shared" si="65"/>
        <v>3100</v>
      </c>
      <c r="CQ21" s="50">
        <v>3600</v>
      </c>
      <c r="CR21" s="50">
        <f t="shared" si="65"/>
        <v>3250</v>
      </c>
      <c r="CS21" s="50">
        <v>3900</v>
      </c>
      <c r="CT21" s="50">
        <f t="shared" si="65"/>
        <v>3200</v>
      </c>
      <c r="CU21" s="50">
        <f t="shared" si="65"/>
        <v>3450</v>
      </c>
      <c r="CV21" s="50">
        <f t="shared" si="65"/>
        <v>0</v>
      </c>
      <c r="CW21" s="104">
        <f t="shared" si="65"/>
        <v>3000</v>
      </c>
      <c r="CX21" s="104">
        <f t="shared" si="65"/>
        <v>3200</v>
      </c>
      <c r="CY21" s="104">
        <v>3400</v>
      </c>
      <c r="CZ21" s="104">
        <f t="shared" si="65"/>
        <v>2800</v>
      </c>
      <c r="DA21" s="104">
        <f t="shared" si="65"/>
        <v>2600</v>
      </c>
      <c r="DB21" s="56">
        <f t="shared" si="19"/>
        <v>44200</v>
      </c>
      <c r="DC21" s="50">
        <f t="shared" ref="DC21:DP21" si="66">IF(DC7&gt;1,DC$17,0)</f>
        <v>2200</v>
      </c>
      <c r="DD21" s="50">
        <f t="shared" si="66"/>
        <v>2500</v>
      </c>
      <c r="DE21" s="50">
        <f t="shared" si="66"/>
        <v>3450</v>
      </c>
      <c r="DF21" s="50">
        <f t="shared" si="66"/>
        <v>2800</v>
      </c>
      <c r="DG21" s="50">
        <f t="shared" si="66"/>
        <v>3100</v>
      </c>
      <c r="DH21" s="50">
        <v>3500</v>
      </c>
      <c r="DI21" s="50">
        <f t="shared" si="66"/>
        <v>3200</v>
      </c>
      <c r="DJ21" s="50">
        <f t="shared" si="66"/>
        <v>3200</v>
      </c>
      <c r="DK21" s="50">
        <f t="shared" si="66"/>
        <v>3300</v>
      </c>
      <c r="DL21" s="50">
        <f t="shared" si="66"/>
        <v>2700</v>
      </c>
      <c r="DM21" s="50">
        <f t="shared" si="66"/>
        <v>0</v>
      </c>
      <c r="DN21" s="50">
        <f t="shared" si="66"/>
        <v>3000</v>
      </c>
      <c r="DO21" s="50">
        <f t="shared" si="66"/>
        <v>2900</v>
      </c>
      <c r="DP21" s="50">
        <f t="shared" si="66"/>
        <v>3200</v>
      </c>
      <c r="DQ21" s="56">
        <f t="shared" si="20"/>
        <v>39050</v>
      </c>
      <c r="DR21" s="50">
        <f t="shared" ref="DR21:EF21" si="67">IF(DR7&gt;1,DR$17,0)</f>
        <v>3150</v>
      </c>
      <c r="DS21" s="50">
        <f t="shared" si="67"/>
        <v>3000</v>
      </c>
      <c r="DT21" s="50">
        <f t="shared" si="67"/>
        <v>3300</v>
      </c>
      <c r="DU21" s="50">
        <f t="shared" si="67"/>
        <v>2750</v>
      </c>
      <c r="DV21" s="50">
        <f t="shared" si="67"/>
        <v>3800</v>
      </c>
      <c r="DW21" s="50">
        <f t="shared" si="67"/>
        <v>0</v>
      </c>
      <c r="DX21" s="50">
        <f t="shared" si="67"/>
        <v>3300</v>
      </c>
      <c r="DY21" s="50">
        <f t="shared" si="67"/>
        <v>3700</v>
      </c>
      <c r="DZ21" s="50">
        <f t="shared" si="67"/>
        <v>2700</v>
      </c>
      <c r="EA21" s="50">
        <f t="shared" si="67"/>
        <v>2600</v>
      </c>
      <c r="EB21" s="50">
        <f t="shared" si="67"/>
        <v>3450</v>
      </c>
      <c r="EC21" s="50">
        <f t="shared" si="67"/>
        <v>3100</v>
      </c>
      <c r="ED21" s="50">
        <f t="shared" si="67"/>
        <v>3400</v>
      </c>
      <c r="EE21" s="50">
        <f t="shared" si="67"/>
        <v>3600</v>
      </c>
      <c r="EF21" s="50">
        <f t="shared" si="67"/>
        <v>3050</v>
      </c>
      <c r="EG21" s="56">
        <f t="shared" si="21"/>
        <v>44900</v>
      </c>
      <c r="EH21" s="50">
        <f t="shared" ref="EH21:EX21" si="68">IF(EH7&gt;1,EH$17,0)</f>
        <v>3300</v>
      </c>
      <c r="EI21" s="50">
        <f t="shared" si="68"/>
        <v>3000</v>
      </c>
      <c r="EJ21" s="50">
        <f t="shared" si="68"/>
        <v>3600</v>
      </c>
      <c r="EK21" s="50">
        <v>3700</v>
      </c>
      <c r="EL21" s="50">
        <f t="shared" si="68"/>
        <v>3200</v>
      </c>
      <c r="EM21" s="50">
        <f t="shared" si="68"/>
        <v>3100</v>
      </c>
      <c r="EN21" s="50">
        <f t="shared" si="68"/>
        <v>0</v>
      </c>
      <c r="EO21" s="50">
        <f t="shared" si="68"/>
        <v>3200</v>
      </c>
      <c r="EP21" s="50">
        <f t="shared" si="68"/>
        <v>2800</v>
      </c>
      <c r="EQ21" s="50">
        <f t="shared" si="68"/>
        <v>2800</v>
      </c>
      <c r="ER21" s="50">
        <v>3200</v>
      </c>
      <c r="ES21" s="50">
        <f t="shared" si="68"/>
        <v>2900</v>
      </c>
      <c r="ET21" s="50">
        <f t="shared" si="68"/>
        <v>3200</v>
      </c>
      <c r="EU21" s="50">
        <f t="shared" si="68"/>
        <v>3200</v>
      </c>
      <c r="EV21" s="50">
        <f t="shared" si="68"/>
        <v>2700</v>
      </c>
      <c r="EW21" s="50">
        <f t="shared" si="68"/>
        <v>2500</v>
      </c>
      <c r="EX21" s="50">
        <f t="shared" si="68"/>
        <v>3100</v>
      </c>
      <c r="EY21" s="56">
        <f t="shared" si="22"/>
        <v>49500</v>
      </c>
      <c r="EZ21" s="50">
        <f t="shared" ref="EZ21:FK21" si="69">IF(EZ7&gt;1,EZ$17,0)</f>
        <v>2400</v>
      </c>
      <c r="FA21" s="50">
        <f t="shared" si="69"/>
        <v>1600</v>
      </c>
      <c r="FB21" s="50">
        <f t="shared" si="69"/>
        <v>3000</v>
      </c>
      <c r="FC21" s="50">
        <f t="shared" si="69"/>
        <v>2700</v>
      </c>
      <c r="FD21" s="50">
        <f t="shared" si="69"/>
        <v>3100</v>
      </c>
      <c r="FE21" s="50">
        <f t="shared" si="69"/>
        <v>3000</v>
      </c>
      <c r="FF21" s="50">
        <f t="shared" si="69"/>
        <v>3350</v>
      </c>
      <c r="FG21" s="50">
        <f t="shared" si="69"/>
        <v>1800</v>
      </c>
      <c r="FH21" s="50">
        <f t="shared" si="69"/>
        <v>0</v>
      </c>
      <c r="FI21" s="50">
        <f t="shared" si="69"/>
        <v>0</v>
      </c>
      <c r="FJ21" s="50">
        <f t="shared" si="69"/>
        <v>0</v>
      </c>
      <c r="FK21" s="50">
        <f t="shared" si="69"/>
        <v>0</v>
      </c>
      <c r="FL21" s="56">
        <f t="shared" si="23"/>
        <v>20950</v>
      </c>
    </row>
    <row r="22" spans="1:168" s="153" customFormat="1" ht="18.600000000000001" customHeight="1" x14ac:dyDescent="0.2">
      <c r="A22" s="130" t="s">
        <v>221</v>
      </c>
      <c r="B22" s="50">
        <f t="shared" si="24"/>
        <v>0</v>
      </c>
      <c r="C22" s="50">
        <f t="shared" si="24"/>
        <v>0</v>
      </c>
      <c r="D22" s="50">
        <f t="shared" si="24"/>
        <v>0</v>
      </c>
      <c r="E22" s="50">
        <f t="shared" si="24"/>
        <v>0</v>
      </c>
      <c r="F22" s="50">
        <f t="shared" si="24"/>
        <v>0</v>
      </c>
      <c r="G22" s="50">
        <f t="shared" si="24"/>
        <v>0</v>
      </c>
      <c r="H22" s="50">
        <f t="shared" si="24"/>
        <v>0</v>
      </c>
      <c r="I22" s="56">
        <f t="shared" si="25"/>
        <v>0</v>
      </c>
      <c r="J22" s="50">
        <f t="shared" si="57"/>
        <v>0</v>
      </c>
      <c r="K22" s="50">
        <f t="shared" si="57"/>
        <v>0</v>
      </c>
      <c r="L22" s="50">
        <f t="shared" si="57"/>
        <v>0</v>
      </c>
      <c r="M22" s="50">
        <f t="shared" si="57"/>
        <v>0</v>
      </c>
      <c r="N22" s="50">
        <f>IF(N8&gt;1,N$17,0)</f>
        <v>0</v>
      </c>
      <c r="O22" s="50">
        <f t="shared" si="58"/>
        <v>0</v>
      </c>
      <c r="P22" s="50">
        <f t="shared" si="58"/>
        <v>0</v>
      </c>
      <c r="Q22" s="50">
        <f t="shared" si="58"/>
        <v>0</v>
      </c>
      <c r="R22" s="50">
        <f t="shared" si="58"/>
        <v>0</v>
      </c>
      <c r="S22" s="50">
        <f t="shared" si="58"/>
        <v>2700</v>
      </c>
      <c r="T22" s="50">
        <f>IF(T8&gt;1,T$17,0)</f>
        <v>2700</v>
      </c>
      <c r="U22" s="50">
        <f t="shared" si="59"/>
        <v>3200</v>
      </c>
      <c r="V22" s="50">
        <f t="shared" si="59"/>
        <v>2800</v>
      </c>
      <c r="W22" s="50">
        <f t="shared" si="59"/>
        <v>2700</v>
      </c>
      <c r="X22" s="50">
        <f>IF(X8&gt;1,X$17,0)</f>
        <v>3050</v>
      </c>
      <c r="Y22" s="56">
        <f t="shared" si="15"/>
        <v>17150</v>
      </c>
      <c r="Z22" s="50">
        <f t="shared" si="60"/>
        <v>2800</v>
      </c>
      <c r="AA22" s="50">
        <f t="shared" si="60"/>
        <v>3000</v>
      </c>
      <c r="AB22" s="50">
        <f t="shared" si="60"/>
        <v>3000</v>
      </c>
      <c r="AC22" s="50">
        <f>IF(AC8&gt;1,AC$17,0)</f>
        <v>2600</v>
      </c>
      <c r="AD22" s="50">
        <f t="shared" ref="AD22:AP22" si="70">IF(AD8&gt;1,AD$17,0)</f>
        <v>2900</v>
      </c>
      <c r="AE22" s="50">
        <f t="shared" si="70"/>
        <v>3000</v>
      </c>
      <c r="AF22" s="50">
        <f t="shared" si="70"/>
        <v>2400</v>
      </c>
      <c r="AG22" s="50">
        <f t="shared" si="70"/>
        <v>2900</v>
      </c>
      <c r="AH22" s="50">
        <f t="shared" si="70"/>
        <v>2800</v>
      </c>
      <c r="AI22" s="50">
        <f t="shared" si="70"/>
        <v>2500</v>
      </c>
      <c r="AJ22" s="50">
        <f t="shared" si="70"/>
        <v>0</v>
      </c>
      <c r="AK22" s="50">
        <f t="shared" si="70"/>
        <v>2200</v>
      </c>
      <c r="AL22" s="104">
        <f t="shared" si="70"/>
        <v>2850</v>
      </c>
      <c r="AM22" s="104">
        <f t="shared" si="70"/>
        <v>3000</v>
      </c>
      <c r="AN22" s="104">
        <f t="shared" si="70"/>
        <v>2300</v>
      </c>
      <c r="AO22" s="104">
        <f t="shared" si="70"/>
        <v>0</v>
      </c>
      <c r="AP22" s="50">
        <f t="shared" si="70"/>
        <v>2500</v>
      </c>
      <c r="AQ22" s="56">
        <f t="shared" si="38"/>
        <v>40750</v>
      </c>
      <c r="AR22" s="50">
        <f t="shared" ref="AR22:BF22" si="71">IF(AR8&gt;1,AR$17,0)</f>
        <v>2500</v>
      </c>
      <c r="AS22" s="50">
        <f t="shared" si="71"/>
        <v>2200</v>
      </c>
      <c r="AT22" s="50">
        <f t="shared" si="71"/>
        <v>3000</v>
      </c>
      <c r="AU22" s="50">
        <f t="shared" si="71"/>
        <v>3100</v>
      </c>
      <c r="AV22" s="50">
        <f t="shared" si="71"/>
        <v>300</v>
      </c>
      <c r="AW22" s="50">
        <f t="shared" si="71"/>
        <v>2950</v>
      </c>
      <c r="AX22" s="50">
        <f t="shared" si="71"/>
        <v>0</v>
      </c>
      <c r="AY22" s="50">
        <f t="shared" si="71"/>
        <v>0</v>
      </c>
      <c r="AZ22" s="50">
        <f t="shared" si="71"/>
        <v>2350</v>
      </c>
      <c r="BA22" s="50">
        <f t="shared" si="71"/>
        <v>0</v>
      </c>
      <c r="BB22" s="50">
        <f t="shared" si="71"/>
        <v>2400</v>
      </c>
      <c r="BC22" s="50">
        <f t="shared" si="71"/>
        <v>2200</v>
      </c>
      <c r="BD22" s="50">
        <f t="shared" si="71"/>
        <v>2100</v>
      </c>
      <c r="BE22" s="50">
        <f t="shared" si="71"/>
        <v>2500</v>
      </c>
      <c r="BF22" s="50">
        <f t="shared" si="71"/>
        <v>2300</v>
      </c>
      <c r="BG22" s="56">
        <f t="shared" si="16"/>
        <v>27900</v>
      </c>
      <c r="BH22" s="50">
        <f t="shared" ref="BH22:BS22" si="72">IF(BH8&gt;1,BH$17,0)</f>
        <v>2400</v>
      </c>
      <c r="BI22" s="50">
        <f t="shared" si="72"/>
        <v>0</v>
      </c>
      <c r="BJ22" s="50">
        <f t="shared" si="72"/>
        <v>2300</v>
      </c>
      <c r="BK22" s="50">
        <f t="shared" si="72"/>
        <v>2600</v>
      </c>
      <c r="BL22" s="50">
        <f t="shared" si="72"/>
        <v>2700</v>
      </c>
      <c r="BM22" s="50">
        <f t="shared" si="72"/>
        <v>3000</v>
      </c>
      <c r="BN22" s="50">
        <f t="shared" si="72"/>
        <v>3000</v>
      </c>
      <c r="BO22" s="50">
        <f t="shared" si="72"/>
        <v>3400</v>
      </c>
      <c r="BP22" s="50">
        <f t="shared" si="72"/>
        <v>3000</v>
      </c>
      <c r="BQ22" s="50">
        <f t="shared" si="72"/>
        <v>1100</v>
      </c>
      <c r="BR22" s="104">
        <f t="shared" si="72"/>
        <v>2500</v>
      </c>
      <c r="BS22" s="104">
        <f t="shared" si="72"/>
        <v>3200</v>
      </c>
      <c r="BT22" s="207">
        <f t="shared" si="17"/>
        <v>23500</v>
      </c>
      <c r="BU22" s="50">
        <f t="shared" ref="BU22:CK22" si="73">IF(BU8&gt;1,BU$17,0)</f>
        <v>2900</v>
      </c>
      <c r="BV22" s="50">
        <f t="shared" si="73"/>
        <v>0</v>
      </c>
      <c r="BW22" s="50">
        <f t="shared" si="73"/>
        <v>0</v>
      </c>
      <c r="BX22" s="50">
        <f t="shared" si="73"/>
        <v>2800</v>
      </c>
      <c r="BY22" s="50">
        <f t="shared" si="73"/>
        <v>2800</v>
      </c>
      <c r="BZ22" s="50">
        <f t="shared" si="73"/>
        <v>3000</v>
      </c>
      <c r="CA22" s="50">
        <f t="shared" si="73"/>
        <v>3200</v>
      </c>
      <c r="CB22" s="50">
        <f t="shared" si="73"/>
        <v>3050</v>
      </c>
      <c r="CC22" s="50">
        <f t="shared" si="73"/>
        <v>3200</v>
      </c>
      <c r="CD22" s="50">
        <f t="shared" si="73"/>
        <v>3300</v>
      </c>
      <c r="CE22" s="50">
        <f t="shared" si="73"/>
        <v>2800</v>
      </c>
      <c r="CF22" s="50">
        <f t="shared" si="73"/>
        <v>2700</v>
      </c>
      <c r="CG22" s="50">
        <f t="shared" si="73"/>
        <v>3000</v>
      </c>
      <c r="CH22" s="50">
        <f t="shared" si="73"/>
        <v>2900</v>
      </c>
      <c r="CI22" s="50">
        <v>3250</v>
      </c>
      <c r="CJ22" s="50">
        <f t="shared" si="73"/>
        <v>2550</v>
      </c>
      <c r="CK22" s="50">
        <f t="shared" si="73"/>
        <v>2400</v>
      </c>
      <c r="CL22" s="56">
        <f t="shared" si="18"/>
        <v>43850</v>
      </c>
      <c r="CM22" s="50">
        <f t="shared" ref="CM22:DA22" si="74">IF(CM8&gt;1,CM$17,0)</f>
        <v>2000</v>
      </c>
      <c r="CN22" s="50">
        <f t="shared" si="74"/>
        <v>3500</v>
      </c>
      <c r="CO22" s="50">
        <f t="shared" si="74"/>
        <v>3200</v>
      </c>
      <c r="CP22" s="50">
        <f t="shared" si="74"/>
        <v>3100</v>
      </c>
      <c r="CQ22" s="50">
        <f t="shared" si="74"/>
        <v>3000</v>
      </c>
      <c r="CR22" s="50">
        <f t="shared" si="74"/>
        <v>3250</v>
      </c>
      <c r="CS22" s="50">
        <f t="shared" si="74"/>
        <v>3100</v>
      </c>
      <c r="CT22" s="50">
        <f t="shared" si="74"/>
        <v>3200</v>
      </c>
      <c r="CU22" s="50">
        <f t="shared" si="74"/>
        <v>3450</v>
      </c>
      <c r="CV22" s="50">
        <f t="shared" si="74"/>
        <v>0</v>
      </c>
      <c r="CW22" s="104">
        <f t="shared" si="74"/>
        <v>0</v>
      </c>
      <c r="CX22" s="104">
        <f t="shared" si="74"/>
        <v>0</v>
      </c>
      <c r="CY22" s="104">
        <f t="shared" si="74"/>
        <v>0</v>
      </c>
      <c r="CZ22" s="104">
        <f t="shared" si="74"/>
        <v>2800</v>
      </c>
      <c r="DA22" s="104">
        <f t="shared" si="74"/>
        <v>2600</v>
      </c>
      <c r="DB22" s="56">
        <f t="shared" si="19"/>
        <v>33200</v>
      </c>
      <c r="DC22" s="50">
        <f t="shared" ref="DC22:DP22" si="75">IF(DC8&gt;1,DC$17,0)</f>
        <v>2200</v>
      </c>
      <c r="DD22" s="50">
        <f t="shared" si="75"/>
        <v>2500</v>
      </c>
      <c r="DE22" s="50">
        <f t="shared" si="75"/>
        <v>3450</v>
      </c>
      <c r="DF22" s="50">
        <f t="shared" si="75"/>
        <v>2800</v>
      </c>
      <c r="DG22" s="50">
        <f t="shared" si="75"/>
        <v>3100</v>
      </c>
      <c r="DH22" s="50">
        <f t="shared" si="75"/>
        <v>3200</v>
      </c>
      <c r="DI22" s="50">
        <f t="shared" si="75"/>
        <v>3200</v>
      </c>
      <c r="DJ22" s="50">
        <f t="shared" si="75"/>
        <v>3200</v>
      </c>
      <c r="DK22" s="50">
        <f t="shared" si="75"/>
        <v>3300</v>
      </c>
      <c r="DL22" s="50">
        <f t="shared" si="75"/>
        <v>2700</v>
      </c>
      <c r="DM22" s="50">
        <f t="shared" si="75"/>
        <v>3900</v>
      </c>
      <c r="DN22" s="50">
        <f t="shared" si="75"/>
        <v>3000</v>
      </c>
      <c r="DO22" s="50">
        <f t="shared" si="75"/>
        <v>2900</v>
      </c>
      <c r="DP22" s="50">
        <f t="shared" si="75"/>
        <v>3200</v>
      </c>
      <c r="DQ22" s="56">
        <f t="shared" si="20"/>
        <v>42650</v>
      </c>
      <c r="DR22" s="50">
        <f t="shared" ref="DR22:EF22" si="76">IF(DR8&gt;1,DR$17,0)</f>
        <v>3150</v>
      </c>
      <c r="DS22" s="50">
        <f t="shared" si="76"/>
        <v>3000</v>
      </c>
      <c r="DT22" s="50">
        <f t="shared" si="76"/>
        <v>3300</v>
      </c>
      <c r="DU22" s="50">
        <f t="shared" si="76"/>
        <v>2750</v>
      </c>
      <c r="DV22" s="50">
        <f t="shared" si="76"/>
        <v>3800</v>
      </c>
      <c r="DW22" s="50">
        <f t="shared" si="76"/>
        <v>3300</v>
      </c>
      <c r="DX22" s="50">
        <f t="shared" si="76"/>
        <v>3300</v>
      </c>
      <c r="DY22" s="50">
        <f t="shared" si="76"/>
        <v>3700</v>
      </c>
      <c r="DZ22" s="50">
        <f t="shared" si="76"/>
        <v>0</v>
      </c>
      <c r="EA22" s="50">
        <f t="shared" si="76"/>
        <v>0</v>
      </c>
      <c r="EB22" s="50">
        <f t="shared" si="76"/>
        <v>3450</v>
      </c>
      <c r="EC22" s="50">
        <f t="shared" si="76"/>
        <v>3100</v>
      </c>
      <c r="ED22" s="50">
        <f t="shared" si="76"/>
        <v>3400</v>
      </c>
      <c r="EE22" s="50">
        <f t="shared" si="76"/>
        <v>3600</v>
      </c>
      <c r="EF22" s="50">
        <f t="shared" si="76"/>
        <v>3050</v>
      </c>
      <c r="EG22" s="56">
        <f t="shared" si="21"/>
        <v>42900</v>
      </c>
      <c r="EH22" s="50">
        <f t="shared" ref="EH22:EX22" si="77">IF(EH8&gt;1,EH$17,0)</f>
        <v>0</v>
      </c>
      <c r="EI22" s="50">
        <f t="shared" si="77"/>
        <v>3000</v>
      </c>
      <c r="EJ22" s="50">
        <f t="shared" si="77"/>
        <v>3600</v>
      </c>
      <c r="EK22" s="50">
        <f t="shared" si="77"/>
        <v>3100</v>
      </c>
      <c r="EL22" s="50">
        <f t="shared" si="77"/>
        <v>3200</v>
      </c>
      <c r="EM22" s="50">
        <f t="shared" si="77"/>
        <v>3100</v>
      </c>
      <c r="EN22" s="50">
        <f t="shared" si="77"/>
        <v>2700</v>
      </c>
      <c r="EO22" s="50">
        <f t="shared" si="77"/>
        <v>3200</v>
      </c>
      <c r="EP22" s="50">
        <f t="shared" si="77"/>
        <v>2800</v>
      </c>
      <c r="EQ22" s="50">
        <f t="shared" si="77"/>
        <v>2800</v>
      </c>
      <c r="ER22" s="50">
        <f t="shared" si="77"/>
        <v>2700</v>
      </c>
      <c r="ES22" s="50">
        <f t="shared" si="77"/>
        <v>2900</v>
      </c>
      <c r="ET22" s="50">
        <f t="shared" si="77"/>
        <v>0</v>
      </c>
      <c r="EU22" s="50">
        <f t="shared" si="77"/>
        <v>3200</v>
      </c>
      <c r="EV22" s="50">
        <f t="shared" si="77"/>
        <v>0</v>
      </c>
      <c r="EW22" s="50">
        <f t="shared" si="77"/>
        <v>0</v>
      </c>
      <c r="EX22" s="50">
        <f t="shared" si="77"/>
        <v>3100</v>
      </c>
      <c r="EY22" s="56">
        <f t="shared" si="22"/>
        <v>39400</v>
      </c>
      <c r="EZ22" s="50">
        <f t="shared" ref="EZ22:FK22" si="78">IF(EZ8&gt;1,EZ$17,0)</f>
        <v>2400</v>
      </c>
      <c r="FA22" s="50">
        <f t="shared" si="78"/>
        <v>1600</v>
      </c>
      <c r="FB22" s="50">
        <f t="shared" si="78"/>
        <v>3000</v>
      </c>
      <c r="FC22" s="50">
        <f t="shared" si="78"/>
        <v>2700</v>
      </c>
      <c r="FD22" s="50">
        <f t="shared" si="78"/>
        <v>3100</v>
      </c>
      <c r="FE22" s="50">
        <f t="shared" si="78"/>
        <v>3000</v>
      </c>
      <c r="FF22" s="50">
        <f t="shared" si="78"/>
        <v>3350</v>
      </c>
      <c r="FG22" s="50">
        <f t="shared" si="78"/>
        <v>1800</v>
      </c>
      <c r="FH22" s="50">
        <f t="shared" si="78"/>
        <v>0</v>
      </c>
      <c r="FI22" s="50">
        <f t="shared" si="78"/>
        <v>0</v>
      </c>
      <c r="FJ22" s="50">
        <f t="shared" si="78"/>
        <v>0</v>
      </c>
      <c r="FK22" s="50">
        <f t="shared" si="78"/>
        <v>0</v>
      </c>
      <c r="FL22" s="56">
        <f t="shared" si="23"/>
        <v>20950</v>
      </c>
    </row>
    <row r="23" spans="1:168" s="153" customFormat="1" ht="18" customHeight="1" x14ac:dyDescent="0.2">
      <c r="A23" s="130" t="s">
        <v>222</v>
      </c>
      <c r="B23" s="50">
        <f t="shared" si="24"/>
        <v>2600</v>
      </c>
      <c r="C23" s="50">
        <f t="shared" si="24"/>
        <v>2300</v>
      </c>
      <c r="D23" s="50">
        <f t="shared" si="24"/>
        <v>2100</v>
      </c>
      <c r="E23" s="50">
        <f t="shared" si="24"/>
        <v>2200</v>
      </c>
      <c r="F23" s="50">
        <f t="shared" si="24"/>
        <v>2300</v>
      </c>
      <c r="G23" s="50">
        <f t="shared" si="24"/>
        <v>2375</v>
      </c>
      <c r="H23" s="50">
        <f t="shared" si="24"/>
        <v>2600</v>
      </c>
      <c r="I23" s="56">
        <f t="shared" si="25"/>
        <v>16475</v>
      </c>
      <c r="J23" s="50">
        <f t="shared" si="57"/>
        <v>2750</v>
      </c>
      <c r="K23" s="50">
        <f t="shared" si="57"/>
        <v>2200</v>
      </c>
      <c r="L23" s="50">
        <f t="shared" si="57"/>
        <v>3000</v>
      </c>
      <c r="M23" s="50">
        <f t="shared" si="57"/>
        <v>2500</v>
      </c>
      <c r="N23" s="50">
        <v>3400</v>
      </c>
      <c r="O23" s="50">
        <f t="shared" si="58"/>
        <v>2600</v>
      </c>
      <c r="P23" s="50">
        <f t="shared" si="58"/>
        <v>2700</v>
      </c>
      <c r="Q23" s="50">
        <f t="shared" si="58"/>
        <v>3100</v>
      </c>
      <c r="R23" s="50">
        <f t="shared" si="58"/>
        <v>2800</v>
      </c>
      <c r="S23" s="50">
        <f t="shared" si="58"/>
        <v>2700</v>
      </c>
      <c r="T23" s="50">
        <v>3500</v>
      </c>
      <c r="U23" s="50">
        <f t="shared" si="59"/>
        <v>3200</v>
      </c>
      <c r="V23" s="50">
        <f t="shared" si="59"/>
        <v>2800</v>
      </c>
      <c r="W23" s="50">
        <f t="shared" si="59"/>
        <v>2700</v>
      </c>
      <c r="X23" s="50">
        <f>IF(X9&gt;1,X$17,0)</f>
        <v>0</v>
      </c>
      <c r="Y23" s="56">
        <f t="shared" si="15"/>
        <v>39950</v>
      </c>
      <c r="Z23" s="50">
        <f t="shared" si="60"/>
        <v>0</v>
      </c>
      <c r="AA23" s="50">
        <f t="shared" si="60"/>
        <v>0</v>
      </c>
      <c r="AB23" s="50">
        <f t="shared" si="60"/>
        <v>3000</v>
      </c>
      <c r="AC23" s="50">
        <v>3000</v>
      </c>
      <c r="AD23" s="50">
        <f t="shared" ref="AD23:AP23" si="79">IF(AD9&gt;1,AD$17,0)</f>
        <v>2900</v>
      </c>
      <c r="AE23" s="50">
        <f t="shared" si="79"/>
        <v>3000</v>
      </c>
      <c r="AF23" s="50">
        <f t="shared" si="79"/>
        <v>2400</v>
      </c>
      <c r="AG23" s="50">
        <v>3400</v>
      </c>
      <c r="AH23" s="50">
        <f t="shared" si="79"/>
        <v>2800</v>
      </c>
      <c r="AI23" s="50">
        <f t="shared" si="79"/>
        <v>2500</v>
      </c>
      <c r="AJ23" s="50">
        <f t="shared" si="79"/>
        <v>2400</v>
      </c>
      <c r="AK23" s="50">
        <v>2600</v>
      </c>
      <c r="AL23" s="104">
        <f t="shared" si="79"/>
        <v>2850</v>
      </c>
      <c r="AM23" s="104">
        <f t="shared" si="79"/>
        <v>3000</v>
      </c>
      <c r="AN23" s="104">
        <f t="shared" si="79"/>
        <v>2300</v>
      </c>
      <c r="AO23" s="104">
        <f t="shared" si="79"/>
        <v>2500</v>
      </c>
      <c r="AP23" s="50">
        <f t="shared" si="79"/>
        <v>2500</v>
      </c>
      <c r="AQ23" s="56">
        <f t="shared" si="38"/>
        <v>41150</v>
      </c>
      <c r="AR23" s="50">
        <f t="shared" ref="AR23:BF23" si="80">IF(AR9&gt;1,AR$17,0)</f>
        <v>2500</v>
      </c>
      <c r="AS23" s="50">
        <f t="shared" si="80"/>
        <v>2200</v>
      </c>
      <c r="AT23" s="50">
        <f t="shared" si="80"/>
        <v>3000</v>
      </c>
      <c r="AU23" s="50">
        <f t="shared" si="80"/>
        <v>3100</v>
      </c>
      <c r="AV23" s="50">
        <f t="shared" si="80"/>
        <v>300</v>
      </c>
      <c r="AW23" s="50">
        <f t="shared" si="80"/>
        <v>2950</v>
      </c>
      <c r="AX23" s="50">
        <f t="shared" si="80"/>
        <v>2550</v>
      </c>
      <c r="AY23" s="50">
        <f t="shared" si="80"/>
        <v>3000</v>
      </c>
      <c r="AZ23" s="50">
        <f t="shared" si="80"/>
        <v>2350</v>
      </c>
      <c r="BA23" s="50">
        <f t="shared" si="80"/>
        <v>2500</v>
      </c>
      <c r="BB23" s="50">
        <f t="shared" si="80"/>
        <v>2400</v>
      </c>
      <c r="BC23" s="50">
        <f t="shared" si="80"/>
        <v>2200</v>
      </c>
      <c r="BD23" s="50">
        <f t="shared" si="80"/>
        <v>2100</v>
      </c>
      <c r="BE23" s="50">
        <f t="shared" si="80"/>
        <v>2500</v>
      </c>
      <c r="BF23" s="50">
        <f t="shared" si="80"/>
        <v>2300</v>
      </c>
      <c r="BG23" s="56">
        <f t="shared" si="16"/>
        <v>35950</v>
      </c>
      <c r="BH23" s="50">
        <f t="shared" ref="BH23:BS23" si="81">IF(BH9&gt;1,BH$17,0)</f>
        <v>2400</v>
      </c>
      <c r="BI23" s="50">
        <f t="shared" si="81"/>
        <v>2450</v>
      </c>
      <c r="BJ23" s="50">
        <f t="shared" si="81"/>
        <v>2300</v>
      </c>
      <c r="BK23" s="50">
        <f t="shared" si="81"/>
        <v>2600</v>
      </c>
      <c r="BL23" s="50">
        <f t="shared" si="81"/>
        <v>2700</v>
      </c>
      <c r="BM23" s="50">
        <f t="shared" si="81"/>
        <v>3000</v>
      </c>
      <c r="BN23" s="50">
        <f t="shared" si="81"/>
        <v>3000</v>
      </c>
      <c r="BO23" s="50">
        <f t="shared" si="81"/>
        <v>0</v>
      </c>
      <c r="BP23" s="50">
        <f t="shared" si="81"/>
        <v>3000</v>
      </c>
      <c r="BQ23" s="50">
        <f t="shared" si="81"/>
        <v>1100</v>
      </c>
      <c r="BR23" s="104">
        <f t="shared" si="81"/>
        <v>2500</v>
      </c>
      <c r="BS23" s="104">
        <f t="shared" si="81"/>
        <v>3200</v>
      </c>
      <c r="BT23" s="207">
        <f t="shared" si="17"/>
        <v>22550</v>
      </c>
      <c r="BU23" s="50">
        <f t="shared" ref="BU23:CK23" si="82">IF(BU9&gt;1,BU$17,0)</f>
        <v>0</v>
      </c>
      <c r="BV23" s="50">
        <f t="shared" si="82"/>
        <v>0</v>
      </c>
      <c r="BW23" s="50">
        <f t="shared" si="82"/>
        <v>2800</v>
      </c>
      <c r="BX23" s="50">
        <f t="shared" si="82"/>
        <v>2800</v>
      </c>
      <c r="BY23" s="50">
        <f t="shared" si="82"/>
        <v>2800</v>
      </c>
      <c r="BZ23" s="50">
        <f t="shared" si="82"/>
        <v>3000</v>
      </c>
      <c r="CA23" s="50">
        <v>3500</v>
      </c>
      <c r="CB23" s="50">
        <f t="shared" si="82"/>
        <v>3050</v>
      </c>
      <c r="CC23" s="50">
        <f t="shared" si="82"/>
        <v>3200</v>
      </c>
      <c r="CD23" s="50">
        <f t="shared" si="82"/>
        <v>3300</v>
      </c>
      <c r="CE23" s="50">
        <f t="shared" si="82"/>
        <v>2800</v>
      </c>
      <c r="CF23" s="50">
        <f t="shared" si="82"/>
        <v>2700</v>
      </c>
      <c r="CG23" s="50">
        <f t="shared" si="82"/>
        <v>3000</v>
      </c>
      <c r="CH23" s="50">
        <f t="shared" si="82"/>
        <v>2900</v>
      </c>
      <c r="CI23" s="50">
        <f t="shared" si="82"/>
        <v>2200</v>
      </c>
      <c r="CJ23" s="50">
        <f t="shared" si="82"/>
        <v>0</v>
      </c>
      <c r="CK23" s="50">
        <f t="shared" si="82"/>
        <v>0</v>
      </c>
      <c r="CL23" s="56">
        <f t="shared" si="18"/>
        <v>38050</v>
      </c>
      <c r="CM23" s="50">
        <f t="shared" ref="CM23:DA23" si="83">IF(CM9&gt;1,CM$17,0)</f>
        <v>0</v>
      </c>
      <c r="CN23" s="50">
        <f t="shared" si="83"/>
        <v>3500</v>
      </c>
      <c r="CO23" s="50">
        <f t="shared" si="83"/>
        <v>3200</v>
      </c>
      <c r="CP23" s="50">
        <f t="shared" si="83"/>
        <v>3100</v>
      </c>
      <c r="CQ23" s="50">
        <v>3600</v>
      </c>
      <c r="CR23" s="50">
        <f t="shared" si="83"/>
        <v>3250</v>
      </c>
      <c r="CS23" s="50">
        <f t="shared" si="83"/>
        <v>3100</v>
      </c>
      <c r="CT23" s="50">
        <f t="shared" si="83"/>
        <v>0</v>
      </c>
      <c r="CU23" s="50">
        <f t="shared" si="83"/>
        <v>3450</v>
      </c>
      <c r="CV23" s="50">
        <f t="shared" si="83"/>
        <v>3100</v>
      </c>
      <c r="CW23" s="104">
        <f t="shared" si="83"/>
        <v>3000</v>
      </c>
      <c r="CX23" s="104">
        <f t="shared" si="83"/>
        <v>3200</v>
      </c>
      <c r="CY23" s="104">
        <v>3400</v>
      </c>
      <c r="CZ23" s="104">
        <f t="shared" si="83"/>
        <v>2800</v>
      </c>
      <c r="DA23" s="104">
        <f t="shared" si="83"/>
        <v>2600</v>
      </c>
      <c r="DB23" s="56">
        <f t="shared" si="19"/>
        <v>41300</v>
      </c>
      <c r="DC23" s="50">
        <f t="shared" ref="DC23:DP23" si="84">IF(DC9&gt;1,DC$17,0)</f>
        <v>2200</v>
      </c>
      <c r="DD23" s="50">
        <f t="shared" si="84"/>
        <v>2500</v>
      </c>
      <c r="DE23" s="50">
        <f t="shared" si="84"/>
        <v>0</v>
      </c>
      <c r="DF23" s="50">
        <f t="shared" si="84"/>
        <v>0</v>
      </c>
      <c r="DG23" s="50">
        <f t="shared" si="84"/>
        <v>3100</v>
      </c>
      <c r="DH23" s="50">
        <f t="shared" si="84"/>
        <v>3200</v>
      </c>
      <c r="DI23" s="50">
        <f t="shared" si="84"/>
        <v>3200</v>
      </c>
      <c r="DJ23" s="50">
        <f t="shared" si="84"/>
        <v>3200</v>
      </c>
      <c r="DK23" s="50">
        <f t="shared" si="84"/>
        <v>3300</v>
      </c>
      <c r="DL23" s="50">
        <f t="shared" si="84"/>
        <v>2700</v>
      </c>
      <c r="DM23" s="50">
        <f t="shared" si="84"/>
        <v>3900</v>
      </c>
      <c r="DN23" s="50">
        <f t="shared" si="84"/>
        <v>3000</v>
      </c>
      <c r="DO23" s="50">
        <f t="shared" si="84"/>
        <v>2900</v>
      </c>
      <c r="DP23" s="50">
        <f t="shared" si="84"/>
        <v>3200</v>
      </c>
      <c r="DQ23" s="56">
        <f t="shared" si="20"/>
        <v>36400</v>
      </c>
      <c r="DR23" s="50">
        <f t="shared" ref="DR23:EF23" si="85">IF(DR9&gt;1,DR$17,0)</f>
        <v>3150</v>
      </c>
      <c r="DS23" s="50">
        <f t="shared" si="85"/>
        <v>3000</v>
      </c>
      <c r="DT23" s="50">
        <f t="shared" si="85"/>
        <v>3300</v>
      </c>
      <c r="DU23" s="50">
        <f t="shared" si="85"/>
        <v>2750</v>
      </c>
      <c r="DV23" s="50">
        <f t="shared" si="85"/>
        <v>3800</v>
      </c>
      <c r="DW23" s="50">
        <f t="shared" si="85"/>
        <v>3300</v>
      </c>
      <c r="DX23" s="50">
        <f t="shared" si="85"/>
        <v>3300</v>
      </c>
      <c r="DY23" s="50">
        <f t="shared" si="85"/>
        <v>3700</v>
      </c>
      <c r="DZ23" s="50">
        <f t="shared" si="85"/>
        <v>2700</v>
      </c>
      <c r="EA23" s="50">
        <f t="shared" si="85"/>
        <v>2600</v>
      </c>
      <c r="EB23" s="50">
        <f t="shared" si="85"/>
        <v>3450</v>
      </c>
      <c r="EC23" s="50">
        <f t="shared" si="85"/>
        <v>3100</v>
      </c>
      <c r="ED23" s="50">
        <f t="shared" si="85"/>
        <v>0</v>
      </c>
      <c r="EE23" s="50">
        <f t="shared" si="85"/>
        <v>3600</v>
      </c>
      <c r="EF23" s="50">
        <f t="shared" si="85"/>
        <v>3050</v>
      </c>
      <c r="EG23" s="56">
        <f t="shared" si="21"/>
        <v>44800</v>
      </c>
      <c r="EH23" s="50">
        <f t="shared" ref="EH23:EX23" si="86">IF(EH9&gt;1,EH$17,0)</f>
        <v>0</v>
      </c>
      <c r="EI23" s="50">
        <f t="shared" si="86"/>
        <v>3000</v>
      </c>
      <c r="EJ23" s="50">
        <f t="shared" si="86"/>
        <v>3600</v>
      </c>
      <c r="EK23" s="50">
        <f t="shared" si="86"/>
        <v>3100</v>
      </c>
      <c r="EL23" s="50">
        <f t="shared" si="86"/>
        <v>3200</v>
      </c>
      <c r="EM23" s="50">
        <f t="shared" si="86"/>
        <v>3100</v>
      </c>
      <c r="EN23" s="50">
        <f t="shared" si="86"/>
        <v>0</v>
      </c>
      <c r="EO23" s="50">
        <f t="shared" si="86"/>
        <v>3200</v>
      </c>
      <c r="EP23" s="50">
        <f t="shared" si="86"/>
        <v>2800</v>
      </c>
      <c r="EQ23" s="50">
        <f t="shared" si="86"/>
        <v>2800</v>
      </c>
      <c r="ER23" s="50">
        <v>3000</v>
      </c>
      <c r="ES23" s="50">
        <f t="shared" si="86"/>
        <v>2900</v>
      </c>
      <c r="ET23" s="50">
        <f t="shared" si="86"/>
        <v>3200</v>
      </c>
      <c r="EU23" s="50">
        <f t="shared" si="86"/>
        <v>3200</v>
      </c>
      <c r="EV23" s="50">
        <f t="shared" si="86"/>
        <v>2700</v>
      </c>
      <c r="EW23" s="50">
        <f t="shared" si="86"/>
        <v>2500</v>
      </c>
      <c r="EX23" s="50">
        <f t="shared" si="86"/>
        <v>3100</v>
      </c>
      <c r="EY23" s="56">
        <f t="shared" si="22"/>
        <v>45400</v>
      </c>
      <c r="EZ23" s="50">
        <f t="shared" ref="EZ23:FK23" si="87">IF(EZ9&gt;1,EZ$17,0)</f>
        <v>2400</v>
      </c>
      <c r="FA23" s="50">
        <f t="shared" si="87"/>
        <v>1600</v>
      </c>
      <c r="FB23" s="50">
        <f t="shared" si="87"/>
        <v>3000</v>
      </c>
      <c r="FC23" s="50">
        <f t="shared" si="87"/>
        <v>2700</v>
      </c>
      <c r="FD23" s="50">
        <f t="shared" si="87"/>
        <v>3100</v>
      </c>
      <c r="FE23" s="50">
        <f t="shared" si="87"/>
        <v>3000</v>
      </c>
      <c r="FF23" s="50">
        <f t="shared" si="87"/>
        <v>3350</v>
      </c>
      <c r="FG23" s="50">
        <f t="shared" si="87"/>
        <v>1800</v>
      </c>
      <c r="FH23" s="50">
        <f t="shared" si="87"/>
        <v>0</v>
      </c>
      <c r="FI23" s="50">
        <f t="shared" si="87"/>
        <v>0</v>
      </c>
      <c r="FJ23" s="50">
        <f t="shared" si="87"/>
        <v>0</v>
      </c>
      <c r="FK23" s="50">
        <f t="shared" si="87"/>
        <v>0</v>
      </c>
      <c r="FL23" s="56">
        <f t="shared" si="23"/>
        <v>20950</v>
      </c>
    </row>
    <row r="24" spans="1:168" ht="18" customHeight="1" thickBot="1" x14ac:dyDescent="0.25">
      <c r="A24" s="130" t="s">
        <v>135</v>
      </c>
      <c r="B24" s="50">
        <f t="shared" si="24"/>
        <v>2600</v>
      </c>
      <c r="C24" s="50">
        <f t="shared" si="24"/>
        <v>2300</v>
      </c>
      <c r="D24" s="50">
        <f t="shared" si="24"/>
        <v>2100</v>
      </c>
      <c r="E24" s="50">
        <f t="shared" si="24"/>
        <v>2200</v>
      </c>
      <c r="F24" s="50">
        <f t="shared" si="24"/>
        <v>0</v>
      </c>
      <c r="G24" s="50">
        <f t="shared" si="24"/>
        <v>2375</v>
      </c>
      <c r="H24" s="50">
        <f t="shared" si="24"/>
        <v>2600</v>
      </c>
      <c r="I24" s="56">
        <f t="shared" si="25"/>
        <v>14175</v>
      </c>
      <c r="J24" s="50">
        <f t="shared" si="57"/>
        <v>2750</v>
      </c>
      <c r="K24" s="50">
        <f t="shared" si="57"/>
        <v>0</v>
      </c>
      <c r="L24" s="50">
        <f t="shared" si="57"/>
        <v>3000</v>
      </c>
      <c r="M24" s="50">
        <f t="shared" si="57"/>
        <v>2500</v>
      </c>
      <c r="N24" s="50">
        <f>IF(N10&gt;1,N$17,0)</f>
        <v>2800</v>
      </c>
      <c r="O24" s="50">
        <f t="shared" si="58"/>
        <v>2600</v>
      </c>
      <c r="P24" s="50">
        <f t="shared" si="58"/>
        <v>2700</v>
      </c>
      <c r="Q24" s="50">
        <f t="shared" si="58"/>
        <v>3100</v>
      </c>
      <c r="R24" s="50">
        <f t="shared" si="58"/>
        <v>2800</v>
      </c>
      <c r="S24" s="50">
        <f t="shared" si="58"/>
        <v>2700</v>
      </c>
      <c r="T24" s="50">
        <f>IF(T10&gt;1,T$17,0)</f>
        <v>2700</v>
      </c>
      <c r="U24" s="50">
        <f t="shared" si="59"/>
        <v>3200</v>
      </c>
      <c r="V24" s="50">
        <f t="shared" si="59"/>
        <v>2800</v>
      </c>
      <c r="W24" s="50">
        <f t="shared" si="59"/>
        <v>2700</v>
      </c>
      <c r="X24" s="50">
        <f>IF(X10&gt;1,X$17,0)</f>
        <v>3050</v>
      </c>
      <c r="Y24" s="57">
        <f t="shared" si="15"/>
        <v>39400</v>
      </c>
      <c r="Z24" s="50">
        <f t="shared" si="60"/>
        <v>2800</v>
      </c>
      <c r="AA24" s="50">
        <f t="shared" si="60"/>
        <v>3000</v>
      </c>
      <c r="AB24" s="50">
        <f t="shared" si="60"/>
        <v>3000</v>
      </c>
      <c r="AC24" s="50">
        <f>IF(AC10&gt;1,AC$17,0)</f>
        <v>2600</v>
      </c>
      <c r="AD24" s="50">
        <f t="shared" ref="AD24:AP24" si="88">IF(AD10&gt;1,AD$17,0)</f>
        <v>2900</v>
      </c>
      <c r="AE24" s="50">
        <f t="shared" si="88"/>
        <v>3000</v>
      </c>
      <c r="AF24" s="50">
        <f t="shared" si="88"/>
        <v>2400</v>
      </c>
      <c r="AG24" s="50">
        <f t="shared" si="88"/>
        <v>2900</v>
      </c>
      <c r="AH24" s="50">
        <f t="shared" si="88"/>
        <v>2800</v>
      </c>
      <c r="AI24" s="50">
        <f t="shared" si="88"/>
        <v>2500</v>
      </c>
      <c r="AJ24" s="50">
        <f t="shared" si="88"/>
        <v>2400</v>
      </c>
      <c r="AK24" s="50">
        <v>2600</v>
      </c>
      <c r="AL24" s="104">
        <f t="shared" si="88"/>
        <v>2850</v>
      </c>
      <c r="AM24" s="104">
        <f t="shared" si="88"/>
        <v>3000</v>
      </c>
      <c r="AN24" s="104">
        <f t="shared" si="88"/>
        <v>2300</v>
      </c>
      <c r="AO24" s="104">
        <f t="shared" si="88"/>
        <v>0</v>
      </c>
      <c r="AP24" s="50">
        <f t="shared" si="88"/>
        <v>2500</v>
      </c>
      <c r="AQ24" s="56">
        <f t="shared" si="38"/>
        <v>43550</v>
      </c>
      <c r="AR24" s="50">
        <f t="shared" ref="AR24:BF24" si="89">IF(AR10&gt;1,AR$17,0)</f>
        <v>0</v>
      </c>
      <c r="AS24" s="50">
        <f t="shared" si="89"/>
        <v>2200</v>
      </c>
      <c r="AT24" s="50">
        <f t="shared" si="89"/>
        <v>3000</v>
      </c>
      <c r="AU24" s="50">
        <f t="shared" si="89"/>
        <v>3100</v>
      </c>
      <c r="AV24" s="50">
        <f t="shared" si="89"/>
        <v>0</v>
      </c>
      <c r="AW24" s="50">
        <f t="shared" si="89"/>
        <v>2950</v>
      </c>
      <c r="AX24" s="50">
        <f t="shared" si="89"/>
        <v>2550</v>
      </c>
      <c r="AY24" s="50">
        <f t="shared" si="89"/>
        <v>0</v>
      </c>
      <c r="AZ24" s="50">
        <f t="shared" si="89"/>
        <v>0</v>
      </c>
      <c r="BA24" s="50">
        <f t="shared" si="89"/>
        <v>2500</v>
      </c>
      <c r="BB24" s="50">
        <f t="shared" si="89"/>
        <v>2400</v>
      </c>
      <c r="BC24" s="50">
        <f t="shared" si="89"/>
        <v>0</v>
      </c>
      <c r="BD24" s="50">
        <f t="shared" si="89"/>
        <v>2100</v>
      </c>
      <c r="BE24" s="50">
        <f t="shared" si="89"/>
        <v>2500</v>
      </c>
      <c r="BF24" s="50">
        <f t="shared" si="89"/>
        <v>2300</v>
      </c>
      <c r="BG24" s="56">
        <f t="shared" si="16"/>
        <v>25600</v>
      </c>
      <c r="BH24" s="50">
        <f t="shared" ref="BH24:BS24" si="90">IF(BH10&gt;1,BH$17,0)</f>
        <v>2400</v>
      </c>
      <c r="BI24" s="50">
        <f t="shared" si="90"/>
        <v>0</v>
      </c>
      <c r="BJ24" s="50">
        <f t="shared" si="90"/>
        <v>2300</v>
      </c>
      <c r="BK24" s="50">
        <f t="shared" si="90"/>
        <v>2600</v>
      </c>
      <c r="BL24" s="50">
        <f t="shared" si="90"/>
        <v>2700</v>
      </c>
      <c r="BM24" s="50">
        <f t="shared" si="90"/>
        <v>0</v>
      </c>
      <c r="BN24" s="50">
        <f t="shared" si="90"/>
        <v>3000</v>
      </c>
      <c r="BO24" s="50">
        <f t="shared" si="90"/>
        <v>3400</v>
      </c>
      <c r="BP24" s="50">
        <f t="shared" si="90"/>
        <v>3000</v>
      </c>
      <c r="BQ24" s="50">
        <f t="shared" si="90"/>
        <v>0</v>
      </c>
      <c r="BR24" s="104">
        <f t="shared" si="90"/>
        <v>2500</v>
      </c>
      <c r="BS24" s="104">
        <f t="shared" si="90"/>
        <v>3200</v>
      </c>
      <c r="BT24" s="207">
        <f t="shared" si="17"/>
        <v>19400</v>
      </c>
      <c r="BU24" s="50">
        <f t="shared" ref="BU24:CK24" si="91">IF(BU10&gt;1,BU$17,0)</f>
        <v>2900</v>
      </c>
      <c r="BV24" s="50">
        <f t="shared" si="91"/>
        <v>0</v>
      </c>
      <c r="BW24" s="50">
        <f t="shared" si="91"/>
        <v>2800</v>
      </c>
      <c r="BX24" s="50">
        <f t="shared" si="91"/>
        <v>2800</v>
      </c>
      <c r="BY24" s="50">
        <f t="shared" si="91"/>
        <v>2800</v>
      </c>
      <c r="BZ24" s="50">
        <f t="shared" si="91"/>
        <v>3000</v>
      </c>
      <c r="CA24" s="50">
        <f t="shared" si="91"/>
        <v>3200</v>
      </c>
      <c r="CB24" s="50">
        <f t="shared" si="91"/>
        <v>3050</v>
      </c>
      <c r="CC24" s="50">
        <f t="shared" si="91"/>
        <v>3200</v>
      </c>
      <c r="CD24" s="50">
        <f t="shared" si="91"/>
        <v>3300</v>
      </c>
      <c r="CE24" s="50">
        <f t="shared" si="91"/>
        <v>2800</v>
      </c>
      <c r="CF24" s="50">
        <f t="shared" si="91"/>
        <v>2700</v>
      </c>
      <c r="CG24" s="50">
        <f t="shared" si="91"/>
        <v>3000</v>
      </c>
      <c r="CH24" s="50">
        <f t="shared" si="91"/>
        <v>2900</v>
      </c>
      <c r="CI24" s="50">
        <v>3250</v>
      </c>
      <c r="CJ24" s="50">
        <f t="shared" si="91"/>
        <v>2550</v>
      </c>
      <c r="CK24" s="50">
        <f t="shared" si="91"/>
        <v>2400</v>
      </c>
      <c r="CL24" s="56">
        <f t="shared" si="18"/>
        <v>46650</v>
      </c>
      <c r="CM24" s="50">
        <f t="shared" ref="CM24:DA24" si="92">IF(CM10&gt;1,CM$17,0)</f>
        <v>2000</v>
      </c>
      <c r="CN24" s="50">
        <f t="shared" si="92"/>
        <v>3500</v>
      </c>
      <c r="CO24" s="50">
        <f t="shared" si="92"/>
        <v>3200</v>
      </c>
      <c r="CP24" s="50">
        <f t="shared" si="92"/>
        <v>3100</v>
      </c>
      <c r="CQ24" s="50">
        <f t="shared" si="92"/>
        <v>3000</v>
      </c>
      <c r="CR24" s="50">
        <f t="shared" si="92"/>
        <v>3250</v>
      </c>
      <c r="CS24" s="50">
        <f t="shared" si="92"/>
        <v>3100</v>
      </c>
      <c r="CT24" s="50">
        <f t="shared" si="92"/>
        <v>3200</v>
      </c>
      <c r="CU24" s="50">
        <f t="shared" si="92"/>
        <v>3450</v>
      </c>
      <c r="CV24" s="50">
        <f t="shared" si="92"/>
        <v>3100</v>
      </c>
      <c r="CW24" s="104">
        <f t="shared" si="92"/>
        <v>3000</v>
      </c>
      <c r="CX24" s="104">
        <f t="shared" si="92"/>
        <v>3200</v>
      </c>
      <c r="CY24" s="104">
        <f t="shared" si="92"/>
        <v>2700</v>
      </c>
      <c r="CZ24" s="104">
        <f t="shared" si="92"/>
        <v>2800</v>
      </c>
      <c r="DA24" s="104">
        <f t="shared" si="92"/>
        <v>2600</v>
      </c>
      <c r="DB24" s="56">
        <f t="shared" si="19"/>
        <v>45200</v>
      </c>
      <c r="DC24" s="50">
        <f t="shared" ref="DC24:DP24" si="93">IF(DC10&gt;1,DC$17,0)</f>
        <v>2200</v>
      </c>
      <c r="DD24" s="50">
        <f t="shared" si="93"/>
        <v>2500</v>
      </c>
      <c r="DE24" s="50">
        <f t="shared" si="93"/>
        <v>3450</v>
      </c>
      <c r="DF24" s="50">
        <f t="shared" si="93"/>
        <v>2800</v>
      </c>
      <c r="DG24" s="50">
        <f t="shared" si="93"/>
        <v>3100</v>
      </c>
      <c r="DH24" s="50">
        <f t="shared" si="93"/>
        <v>3200</v>
      </c>
      <c r="DI24" s="50">
        <f t="shared" si="93"/>
        <v>3200</v>
      </c>
      <c r="DJ24" s="50">
        <f t="shared" si="93"/>
        <v>3200</v>
      </c>
      <c r="DK24" s="50">
        <f t="shared" si="93"/>
        <v>3300</v>
      </c>
      <c r="DL24" s="50">
        <f t="shared" si="93"/>
        <v>2700</v>
      </c>
      <c r="DM24" s="50">
        <f t="shared" si="93"/>
        <v>3900</v>
      </c>
      <c r="DN24" s="50">
        <f t="shared" si="93"/>
        <v>3000</v>
      </c>
      <c r="DO24" s="50">
        <f t="shared" si="93"/>
        <v>2900</v>
      </c>
      <c r="DP24" s="50">
        <f t="shared" si="93"/>
        <v>3200</v>
      </c>
      <c r="DQ24" s="56">
        <f t="shared" si="20"/>
        <v>42650</v>
      </c>
      <c r="DR24" s="50">
        <f t="shared" ref="DR24:EF24" si="94">IF(DR10&gt;1,DR$17,0)</f>
        <v>0</v>
      </c>
      <c r="DS24" s="50">
        <f t="shared" si="94"/>
        <v>0</v>
      </c>
      <c r="DT24" s="50">
        <f t="shared" si="94"/>
        <v>0</v>
      </c>
      <c r="DU24" s="50">
        <f t="shared" si="94"/>
        <v>0</v>
      </c>
      <c r="DV24" s="50">
        <f t="shared" si="94"/>
        <v>3800</v>
      </c>
      <c r="DW24" s="50">
        <f t="shared" si="94"/>
        <v>3300</v>
      </c>
      <c r="DX24" s="50">
        <f t="shared" si="94"/>
        <v>0</v>
      </c>
      <c r="DY24" s="50">
        <f t="shared" si="94"/>
        <v>3700</v>
      </c>
      <c r="DZ24" s="50">
        <f t="shared" si="94"/>
        <v>0</v>
      </c>
      <c r="EA24" s="50">
        <f t="shared" si="94"/>
        <v>2600</v>
      </c>
      <c r="EB24" s="50">
        <f t="shared" si="94"/>
        <v>0</v>
      </c>
      <c r="EC24" s="50">
        <f t="shared" si="94"/>
        <v>0</v>
      </c>
      <c r="ED24" s="50">
        <f t="shared" si="94"/>
        <v>3400</v>
      </c>
      <c r="EE24" s="50">
        <f t="shared" si="94"/>
        <v>0</v>
      </c>
      <c r="EF24" s="50">
        <f t="shared" si="94"/>
        <v>0</v>
      </c>
      <c r="EG24" s="56">
        <f t="shared" si="21"/>
        <v>16800</v>
      </c>
      <c r="EH24" s="47">
        <f t="shared" ref="EH24:EX24" si="95">IF(EH10&gt;1,EH$17,0)</f>
        <v>3300</v>
      </c>
      <c r="EI24" s="47">
        <f t="shared" si="95"/>
        <v>3000</v>
      </c>
      <c r="EJ24" s="47">
        <f t="shared" si="95"/>
        <v>3600</v>
      </c>
      <c r="EK24" s="47">
        <f t="shared" si="95"/>
        <v>3100</v>
      </c>
      <c r="EL24" s="47">
        <f t="shared" si="95"/>
        <v>3200</v>
      </c>
      <c r="EM24" s="47">
        <f t="shared" si="95"/>
        <v>3100</v>
      </c>
      <c r="EN24" s="47">
        <f t="shared" si="95"/>
        <v>2700</v>
      </c>
      <c r="EO24" s="47">
        <f t="shared" si="95"/>
        <v>3200</v>
      </c>
      <c r="EP24" s="47">
        <f t="shared" si="95"/>
        <v>2800</v>
      </c>
      <c r="EQ24" s="47">
        <f t="shared" si="95"/>
        <v>2800</v>
      </c>
      <c r="ER24" s="47">
        <v>3000</v>
      </c>
      <c r="ES24" s="47">
        <f t="shared" si="95"/>
        <v>2900</v>
      </c>
      <c r="ET24" s="47">
        <f t="shared" si="95"/>
        <v>0</v>
      </c>
      <c r="EU24" s="47">
        <f t="shared" si="95"/>
        <v>3200</v>
      </c>
      <c r="EV24" s="47">
        <f t="shared" si="95"/>
        <v>0</v>
      </c>
      <c r="EW24" s="47">
        <f t="shared" si="95"/>
        <v>2500</v>
      </c>
      <c r="EX24" s="47">
        <f t="shared" si="95"/>
        <v>3100</v>
      </c>
      <c r="EY24" s="56">
        <f t="shared" si="22"/>
        <v>45500</v>
      </c>
      <c r="EZ24" s="47">
        <f t="shared" ref="EZ24:FK24" si="96">IF(EZ10&gt;1,EZ$17,0)</f>
        <v>2400</v>
      </c>
      <c r="FA24" s="47">
        <f t="shared" si="96"/>
        <v>1600</v>
      </c>
      <c r="FB24" s="47">
        <f t="shared" si="96"/>
        <v>3000</v>
      </c>
      <c r="FC24" s="47">
        <f t="shared" si="96"/>
        <v>2700</v>
      </c>
      <c r="FD24" s="47">
        <f t="shared" si="96"/>
        <v>3100</v>
      </c>
      <c r="FE24" s="47">
        <f t="shared" si="96"/>
        <v>3000</v>
      </c>
      <c r="FF24" s="47">
        <f t="shared" si="96"/>
        <v>3350</v>
      </c>
      <c r="FG24" s="47">
        <f t="shared" si="96"/>
        <v>1800</v>
      </c>
      <c r="FH24" s="47">
        <f t="shared" si="96"/>
        <v>0</v>
      </c>
      <c r="FI24" s="47">
        <f t="shared" si="96"/>
        <v>0</v>
      </c>
      <c r="FJ24" s="47">
        <f t="shared" si="96"/>
        <v>0</v>
      </c>
      <c r="FK24" s="47">
        <f t="shared" si="96"/>
        <v>0</v>
      </c>
      <c r="FL24" s="56">
        <f t="shared" si="23"/>
        <v>20950</v>
      </c>
    </row>
    <row r="25" spans="1:168" ht="15" customHeight="1" thickBot="1" x14ac:dyDescent="0.25">
      <c r="A25" s="130" t="s">
        <v>136</v>
      </c>
      <c r="B25" s="50">
        <f t="shared" si="24"/>
        <v>0</v>
      </c>
      <c r="C25" s="50">
        <f t="shared" si="24"/>
        <v>2300</v>
      </c>
      <c r="D25" s="50">
        <f t="shared" si="24"/>
        <v>0</v>
      </c>
      <c r="E25" s="50">
        <f t="shared" si="24"/>
        <v>2200</v>
      </c>
      <c r="F25" s="50">
        <f t="shared" si="24"/>
        <v>0</v>
      </c>
      <c r="G25" s="50">
        <f t="shared" si="24"/>
        <v>2375</v>
      </c>
      <c r="H25" s="50">
        <f t="shared" si="24"/>
        <v>0</v>
      </c>
      <c r="I25" s="56">
        <f t="shared" ref="I25:I26" si="97">SUM(B25:H25)</f>
        <v>6875</v>
      </c>
      <c r="J25" s="50">
        <f t="shared" si="57"/>
        <v>0</v>
      </c>
      <c r="K25" s="50">
        <f t="shared" si="57"/>
        <v>0</v>
      </c>
      <c r="L25" s="50">
        <f t="shared" si="57"/>
        <v>0</v>
      </c>
      <c r="M25" s="50">
        <f t="shared" si="57"/>
        <v>0</v>
      </c>
      <c r="N25" s="50">
        <f>IF(N11&gt;1,N$17,0)</f>
        <v>0</v>
      </c>
      <c r="O25" s="50">
        <f t="shared" si="58"/>
        <v>0</v>
      </c>
      <c r="P25" s="50">
        <f t="shared" si="58"/>
        <v>0</v>
      </c>
      <c r="Q25" s="50">
        <f t="shared" si="58"/>
        <v>3100</v>
      </c>
      <c r="R25" s="50">
        <f t="shared" si="58"/>
        <v>2800</v>
      </c>
      <c r="S25" s="50">
        <f t="shared" si="58"/>
        <v>0</v>
      </c>
      <c r="T25" s="50">
        <f>IF(T11&gt;1,T$17,0)</f>
        <v>0</v>
      </c>
      <c r="U25" s="50">
        <f t="shared" si="59"/>
        <v>3200</v>
      </c>
      <c r="V25" s="50">
        <f t="shared" si="59"/>
        <v>0</v>
      </c>
      <c r="W25" s="50">
        <f t="shared" si="59"/>
        <v>0</v>
      </c>
      <c r="X25" s="50">
        <f>IF(X11&gt;1,X$17,0)</f>
        <v>3050</v>
      </c>
      <c r="Y25" s="57">
        <f t="shared" ref="Y25:Y26" si="98">SUM(J25:X25)</f>
        <v>12150</v>
      </c>
      <c r="Z25" s="50">
        <f t="shared" si="60"/>
        <v>2800</v>
      </c>
      <c r="AA25" s="50">
        <f t="shared" si="60"/>
        <v>3000</v>
      </c>
      <c r="AB25" s="50">
        <f t="shared" si="60"/>
        <v>0</v>
      </c>
      <c r="AC25" s="50">
        <f>IF(AC11&gt;1,AC$17,0)</f>
        <v>0</v>
      </c>
      <c r="AD25" s="50">
        <f t="shared" ref="AD25:AP25" si="99">IF(AD11&gt;1,AD$17,0)</f>
        <v>0</v>
      </c>
      <c r="AE25" s="50">
        <f t="shared" si="99"/>
        <v>3000</v>
      </c>
      <c r="AF25" s="50">
        <f t="shared" si="99"/>
        <v>0</v>
      </c>
      <c r="AG25" s="50">
        <f t="shared" si="99"/>
        <v>2900</v>
      </c>
      <c r="AH25" s="50">
        <f t="shared" si="99"/>
        <v>2800</v>
      </c>
      <c r="AI25" s="50">
        <f t="shared" si="99"/>
        <v>2500</v>
      </c>
      <c r="AJ25" s="50">
        <f t="shared" si="99"/>
        <v>0</v>
      </c>
      <c r="AK25" s="50">
        <f t="shared" si="99"/>
        <v>2200</v>
      </c>
      <c r="AL25" s="104">
        <f t="shared" si="99"/>
        <v>2850</v>
      </c>
      <c r="AM25" s="104">
        <f t="shared" si="99"/>
        <v>3000</v>
      </c>
      <c r="AN25" s="104">
        <f t="shared" si="99"/>
        <v>0</v>
      </c>
      <c r="AO25" s="104">
        <f t="shared" si="99"/>
        <v>0</v>
      </c>
      <c r="AP25" s="50">
        <f t="shared" si="99"/>
        <v>2500</v>
      </c>
      <c r="AQ25" s="56">
        <f t="shared" ref="AQ25:AQ26" si="100">SUM(Z25:AP25)</f>
        <v>27550</v>
      </c>
      <c r="AR25" s="50">
        <f t="shared" ref="AR25:BF25" si="101">IF(AR11&gt;1,AR$17,0)</f>
        <v>2500</v>
      </c>
      <c r="AS25" s="50">
        <f t="shared" si="101"/>
        <v>0</v>
      </c>
      <c r="AT25" s="50">
        <f t="shared" si="101"/>
        <v>3000</v>
      </c>
      <c r="AU25" s="50">
        <f t="shared" si="101"/>
        <v>3100</v>
      </c>
      <c r="AV25" s="50">
        <f t="shared" si="101"/>
        <v>0</v>
      </c>
      <c r="AW25" s="50">
        <f t="shared" si="101"/>
        <v>0</v>
      </c>
      <c r="AX25" s="50">
        <f t="shared" si="101"/>
        <v>2550</v>
      </c>
      <c r="AY25" s="50">
        <f t="shared" si="101"/>
        <v>3000</v>
      </c>
      <c r="AZ25" s="50">
        <f t="shared" si="101"/>
        <v>2350</v>
      </c>
      <c r="BA25" s="50">
        <f t="shared" si="101"/>
        <v>0</v>
      </c>
      <c r="BB25" s="50">
        <f t="shared" si="101"/>
        <v>2400</v>
      </c>
      <c r="BC25" s="50">
        <f t="shared" si="101"/>
        <v>0</v>
      </c>
      <c r="BD25" s="50">
        <f t="shared" si="101"/>
        <v>2100</v>
      </c>
      <c r="BE25" s="50">
        <f t="shared" si="101"/>
        <v>0</v>
      </c>
      <c r="BF25" s="50">
        <f t="shared" si="101"/>
        <v>0</v>
      </c>
      <c r="BG25" s="56">
        <f t="shared" si="16"/>
        <v>21000</v>
      </c>
      <c r="BH25" s="50">
        <f t="shared" ref="BH25:BS25" si="102">IF(BH11&gt;1,BH$17,0)</f>
        <v>0</v>
      </c>
      <c r="BI25" s="50">
        <f t="shared" si="102"/>
        <v>0</v>
      </c>
      <c r="BJ25" s="50">
        <f t="shared" si="102"/>
        <v>0</v>
      </c>
      <c r="BK25" s="50">
        <f t="shared" si="102"/>
        <v>0</v>
      </c>
      <c r="BL25" s="50">
        <f t="shared" si="102"/>
        <v>0</v>
      </c>
      <c r="BM25" s="50">
        <f t="shared" si="102"/>
        <v>3000</v>
      </c>
      <c r="BN25" s="50">
        <f t="shared" si="102"/>
        <v>3000</v>
      </c>
      <c r="BO25" s="50">
        <f t="shared" si="102"/>
        <v>0</v>
      </c>
      <c r="BP25" s="50">
        <f t="shared" si="102"/>
        <v>0</v>
      </c>
      <c r="BQ25" s="50">
        <f t="shared" si="102"/>
        <v>1100</v>
      </c>
      <c r="BR25" s="104">
        <f t="shared" si="102"/>
        <v>2500</v>
      </c>
      <c r="BS25" s="104">
        <f t="shared" si="102"/>
        <v>3200</v>
      </c>
      <c r="BT25" s="207">
        <f t="shared" si="17"/>
        <v>7100</v>
      </c>
      <c r="BU25" s="50">
        <f t="shared" ref="BU25:CK25" si="103">IF(BU11&gt;1,BU$17,0)</f>
        <v>2900</v>
      </c>
      <c r="BV25" s="50">
        <f t="shared" si="103"/>
        <v>0</v>
      </c>
      <c r="BW25" s="50">
        <f t="shared" si="103"/>
        <v>0</v>
      </c>
      <c r="BX25" s="50">
        <f t="shared" si="103"/>
        <v>0</v>
      </c>
      <c r="BY25" s="50">
        <f t="shared" si="103"/>
        <v>0</v>
      </c>
      <c r="BZ25" s="50">
        <f t="shared" si="103"/>
        <v>0</v>
      </c>
      <c r="CA25" s="50">
        <f t="shared" si="103"/>
        <v>0</v>
      </c>
      <c r="CB25" s="50">
        <f t="shared" si="103"/>
        <v>3050</v>
      </c>
      <c r="CC25" s="50">
        <f t="shared" si="103"/>
        <v>3200</v>
      </c>
      <c r="CD25" s="50">
        <f t="shared" si="103"/>
        <v>0</v>
      </c>
      <c r="CE25" s="50">
        <f t="shared" si="103"/>
        <v>0</v>
      </c>
      <c r="CF25" s="50">
        <f t="shared" si="103"/>
        <v>2700</v>
      </c>
      <c r="CG25" s="50">
        <f t="shared" si="103"/>
        <v>3000</v>
      </c>
      <c r="CH25" s="50">
        <f t="shared" si="103"/>
        <v>2900</v>
      </c>
      <c r="CI25" s="50">
        <f t="shared" si="103"/>
        <v>0</v>
      </c>
      <c r="CJ25" s="50">
        <f t="shared" si="103"/>
        <v>0</v>
      </c>
      <c r="CK25" s="50">
        <f t="shared" si="103"/>
        <v>0</v>
      </c>
      <c r="CL25" s="56">
        <f t="shared" si="18"/>
        <v>17750</v>
      </c>
      <c r="CM25" s="50">
        <f t="shared" ref="CM25:DA25" si="104">IF(CM11&gt;1,CM$17,0)</f>
        <v>0</v>
      </c>
      <c r="CN25" s="50">
        <f t="shared" si="104"/>
        <v>0</v>
      </c>
      <c r="CO25" s="50">
        <f t="shared" si="104"/>
        <v>0</v>
      </c>
      <c r="CP25" s="50">
        <f t="shared" si="104"/>
        <v>0</v>
      </c>
      <c r="CQ25" s="50">
        <f t="shared" si="104"/>
        <v>0</v>
      </c>
      <c r="CR25" s="50">
        <f t="shared" si="104"/>
        <v>0</v>
      </c>
      <c r="CS25" s="50">
        <f t="shared" si="104"/>
        <v>0</v>
      </c>
      <c r="CT25" s="50">
        <f t="shared" si="104"/>
        <v>0</v>
      </c>
      <c r="CU25" s="50">
        <f t="shared" si="104"/>
        <v>0</v>
      </c>
      <c r="CV25" s="50">
        <f t="shared" si="104"/>
        <v>3100</v>
      </c>
      <c r="CW25" s="104">
        <f t="shared" si="104"/>
        <v>3000</v>
      </c>
      <c r="CX25" s="104">
        <f t="shared" si="104"/>
        <v>0</v>
      </c>
      <c r="CY25" s="104">
        <f t="shared" si="104"/>
        <v>0</v>
      </c>
      <c r="CZ25" s="104">
        <f t="shared" si="104"/>
        <v>2800</v>
      </c>
      <c r="DA25" s="104">
        <f t="shared" si="104"/>
        <v>2600</v>
      </c>
      <c r="DB25" s="56">
        <f t="shared" si="19"/>
        <v>11500</v>
      </c>
      <c r="DC25" s="50">
        <f t="shared" ref="DC25:DP25" si="105">IF(DC11&gt;1,DC$17,0)</f>
        <v>2200</v>
      </c>
      <c r="DD25" s="50">
        <f t="shared" si="105"/>
        <v>0</v>
      </c>
      <c r="DE25" s="50">
        <f t="shared" si="105"/>
        <v>0</v>
      </c>
      <c r="DF25" s="50">
        <f t="shared" si="105"/>
        <v>0</v>
      </c>
      <c r="DG25" s="50">
        <f t="shared" si="105"/>
        <v>0</v>
      </c>
      <c r="DH25" s="50">
        <f t="shared" si="105"/>
        <v>0</v>
      </c>
      <c r="DI25" s="50">
        <f t="shared" si="105"/>
        <v>3200</v>
      </c>
      <c r="DJ25" s="50">
        <f t="shared" si="105"/>
        <v>3200</v>
      </c>
      <c r="DK25" s="50">
        <f t="shared" si="105"/>
        <v>0</v>
      </c>
      <c r="DL25" s="50">
        <f t="shared" si="105"/>
        <v>0</v>
      </c>
      <c r="DM25" s="50">
        <f t="shared" si="105"/>
        <v>3900</v>
      </c>
      <c r="DN25" s="50">
        <f t="shared" si="105"/>
        <v>3000</v>
      </c>
      <c r="DO25" s="50">
        <f t="shared" si="105"/>
        <v>0</v>
      </c>
      <c r="DP25" s="50">
        <f t="shared" si="105"/>
        <v>0</v>
      </c>
      <c r="DQ25" s="56">
        <f t="shared" si="20"/>
        <v>15500</v>
      </c>
      <c r="DR25" s="50">
        <f t="shared" ref="DR25:EF25" si="106">IF(DR11&gt;1,DR$17,0)</f>
        <v>3150</v>
      </c>
      <c r="DS25" s="50">
        <f t="shared" si="106"/>
        <v>3000</v>
      </c>
      <c r="DT25" s="50">
        <f t="shared" si="106"/>
        <v>0</v>
      </c>
      <c r="DU25" s="50">
        <f t="shared" si="106"/>
        <v>0</v>
      </c>
      <c r="DV25" s="50">
        <f t="shared" si="106"/>
        <v>3800</v>
      </c>
      <c r="DW25" s="50">
        <f t="shared" si="106"/>
        <v>0</v>
      </c>
      <c r="DX25" s="50">
        <f t="shared" si="106"/>
        <v>0</v>
      </c>
      <c r="DY25" s="50">
        <f t="shared" si="106"/>
        <v>0</v>
      </c>
      <c r="DZ25" s="50">
        <f t="shared" si="106"/>
        <v>2700</v>
      </c>
      <c r="EA25" s="50">
        <f t="shared" si="106"/>
        <v>0</v>
      </c>
      <c r="EB25" s="50">
        <f t="shared" si="106"/>
        <v>3450</v>
      </c>
      <c r="EC25" s="50">
        <f t="shared" si="106"/>
        <v>3100</v>
      </c>
      <c r="ED25" s="50">
        <f t="shared" si="106"/>
        <v>3400</v>
      </c>
      <c r="EE25" s="50">
        <f t="shared" si="106"/>
        <v>0</v>
      </c>
      <c r="EF25" s="50">
        <f t="shared" si="106"/>
        <v>3050</v>
      </c>
      <c r="EG25" s="56">
        <f t="shared" si="21"/>
        <v>25650</v>
      </c>
      <c r="EH25" s="88">
        <f t="shared" ref="EH25:EX25" si="107">IF(EH11&gt;1,EH$17,0)</f>
        <v>0</v>
      </c>
      <c r="EI25" s="88">
        <f t="shared" si="107"/>
        <v>0</v>
      </c>
      <c r="EJ25" s="88">
        <f t="shared" si="107"/>
        <v>0</v>
      </c>
      <c r="EK25" s="88">
        <f t="shared" si="107"/>
        <v>3100</v>
      </c>
      <c r="EL25" s="88">
        <f t="shared" si="107"/>
        <v>3200</v>
      </c>
      <c r="EM25" s="88">
        <f t="shared" si="107"/>
        <v>0</v>
      </c>
      <c r="EN25" s="88">
        <f t="shared" si="107"/>
        <v>0</v>
      </c>
      <c r="EO25" s="88">
        <f t="shared" si="107"/>
        <v>3200</v>
      </c>
      <c r="EP25" s="88">
        <f t="shared" si="107"/>
        <v>0</v>
      </c>
      <c r="EQ25" s="88">
        <f t="shared" si="107"/>
        <v>0</v>
      </c>
      <c r="ER25" s="88">
        <f t="shared" si="107"/>
        <v>2700</v>
      </c>
      <c r="ES25" s="88">
        <f t="shared" si="107"/>
        <v>0</v>
      </c>
      <c r="ET25" s="88">
        <f t="shared" si="107"/>
        <v>0</v>
      </c>
      <c r="EU25" s="88">
        <f t="shared" si="107"/>
        <v>0</v>
      </c>
      <c r="EV25" s="88">
        <f t="shared" si="107"/>
        <v>0</v>
      </c>
      <c r="EW25" s="88">
        <f t="shared" si="107"/>
        <v>2500</v>
      </c>
      <c r="EX25" s="88">
        <f t="shared" si="107"/>
        <v>0</v>
      </c>
      <c r="EY25" s="56">
        <f t="shared" si="22"/>
        <v>14700</v>
      </c>
      <c r="EZ25" s="88">
        <f t="shared" ref="EZ25:FK25" si="108">IF(EZ11&gt;1,EZ$17,0)</f>
        <v>0</v>
      </c>
      <c r="FA25" s="88">
        <f t="shared" si="108"/>
        <v>1600</v>
      </c>
      <c r="FB25" s="88">
        <f t="shared" si="108"/>
        <v>3000</v>
      </c>
      <c r="FC25" s="88">
        <f t="shared" si="108"/>
        <v>0</v>
      </c>
      <c r="FD25" s="88">
        <f t="shared" si="108"/>
        <v>0</v>
      </c>
      <c r="FE25" s="88">
        <f t="shared" si="108"/>
        <v>0</v>
      </c>
      <c r="FF25" s="88">
        <f t="shared" si="108"/>
        <v>3350</v>
      </c>
      <c r="FG25" s="88">
        <f t="shared" si="108"/>
        <v>1800</v>
      </c>
      <c r="FH25" s="88">
        <f t="shared" si="108"/>
        <v>0</v>
      </c>
      <c r="FI25" s="88">
        <f t="shared" si="108"/>
        <v>0</v>
      </c>
      <c r="FJ25" s="88">
        <f t="shared" si="108"/>
        <v>0</v>
      </c>
      <c r="FK25" s="88">
        <f t="shared" si="108"/>
        <v>0</v>
      </c>
      <c r="FL25" s="56">
        <f t="shared" ref="FL25:FL26" si="109">SUM(EZ25:FK25)</f>
        <v>9750</v>
      </c>
    </row>
    <row r="26" spans="1:168" ht="15" customHeight="1" thickBot="1" x14ac:dyDescent="0.25">
      <c r="A26" s="131" t="s">
        <v>137</v>
      </c>
      <c r="B26" s="50">
        <f t="shared" si="24"/>
        <v>0</v>
      </c>
      <c r="C26" s="50">
        <f t="shared" si="24"/>
        <v>2300</v>
      </c>
      <c r="D26" s="50">
        <f t="shared" si="24"/>
        <v>0</v>
      </c>
      <c r="E26" s="50">
        <f t="shared" si="24"/>
        <v>0</v>
      </c>
      <c r="F26" s="50">
        <f t="shared" si="24"/>
        <v>0</v>
      </c>
      <c r="G26" s="50">
        <f t="shared" si="24"/>
        <v>0</v>
      </c>
      <c r="H26" s="50">
        <f t="shared" si="24"/>
        <v>0</v>
      </c>
      <c r="I26" s="57">
        <f t="shared" si="97"/>
        <v>2300</v>
      </c>
      <c r="J26" s="50">
        <f t="shared" si="57"/>
        <v>2750</v>
      </c>
      <c r="K26" s="50">
        <f t="shared" si="57"/>
        <v>2200</v>
      </c>
      <c r="L26" s="50">
        <f t="shared" si="57"/>
        <v>3000</v>
      </c>
      <c r="M26" s="50">
        <f t="shared" si="57"/>
        <v>0</v>
      </c>
      <c r="N26" s="50">
        <f>IF(N12&gt;1,N$17,0)</f>
        <v>2800</v>
      </c>
      <c r="O26" s="50">
        <f t="shared" si="58"/>
        <v>2600</v>
      </c>
      <c r="P26" s="50">
        <f t="shared" si="58"/>
        <v>2700</v>
      </c>
      <c r="Q26" s="50">
        <f t="shared" si="58"/>
        <v>3100</v>
      </c>
      <c r="R26" s="50">
        <f t="shared" si="58"/>
        <v>2800</v>
      </c>
      <c r="S26" s="50">
        <f t="shared" si="58"/>
        <v>2700</v>
      </c>
      <c r="T26" s="50">
        <f>IF(T12&gt;1,T$17,0)</f>
        <v>2700</v>
      </c>
      <c r="U26" s="50">
        <f t="shared" si="59"/>
        <v>3200</v>
      </c>
      <c r="V26" s="50">
        <f t="shared" si="59"/>
        <v>2800</v>
      </c>
      <c r="W26" s="50">
        <f t="shared" si="59"/>
        <v>2700</v>
      </c>
      <c r="X26" s="50">
        <f>IF(X12&gt;1,X$17,0)</f>
        <v>3050</v>
      </c>
      <c r="Y26" s="57">
        <f t="shared" si="98"/>
        <v>39100</v>
      </c>
      <c r="Z26" s="50">
        <f t="shared" si="60"/>
        <v>2800</v>
      </c>
      <c r="AA26" s="50">
        <f t="shared" si="60"/>
        <v>3000</v>
      </c>
      <c r="AB26" s="50">
        <f t="shared" si="60"/>
        <v>3000</v>
      </c>
      <c r="AC26" s="50">
        <f>IF(AC12&gt;1,AC$17,0)</f>
        <v>2600</v>
      </c>
      <c r="AD26" s="50">
        <f t="shared" ref="AD26:AP26" si="110">IF(AD12&gt;1,AD$17,0)</f>
        <v>2900</v>
      </c>
      <c r="AE26" s="50">
        <f t="shared" si="110"/>
        <v>3000</v>
      </c>
      <c r="AF26" s="50">
        <f t="shared" si="110"/>
        <v>2400</v>
      </c>
      <c r="AG26" s="50">
        <f t="shared" si="110"/>
        <v>2900</v>
      </c>
      <c r="AH26" s="50">
        <f t="shared" si="110"/>
        <v>2800</v>
      </c>
      <c r="AI26" s="50">
        <f t="shared" si="110"/>
        <v>2500</v>
      </c>
      <c r="AJ26" s="50">
        <f t="shared" si="110"/>
        <v>2400</v>
      </c>
      <c r="AK26" s="50">
        <f t="shared" si="110"/>
        <v>2200</v>
      </c>
      <c r="AL26" s="104">
        <f t="shared" si="110"/>
        <v>2850</v>
      </c>
      <c r="AM26" s="104">
        <f t="shared" si="110"/>
        <v>3000</v>
      </c>
      <c r="AN26" s="104">
        <f t="shared" si="110"/>
        <v>2300</v>
      </c>
      <c r="AO26" s="104">
        <f t="shared" si="110"/>
        <v>2500</v>
      </c>
      <c r="AP26" s="50">
        <f t="shared" si="110"/>
        <v>2500</v>
      </c>
      <c r="AQ26" s="56">
        <f t="shared" si="100"/>
        <v>45650</v>
      </c>
      <c r="AR26" s="50">
        <f t="shared" ref="AR26:BF26" si="111">IF(AR12&gt;1,AR$17,0)</f>
        <v>0</v>
      </c>
      <c r="AS26" s="50">
        <f t="shared" si="111"/>
        <v>2200</v>
      </c>
      <c r="AT26" s="50">
        <f t="shared" si="111"/>
        <v>0</v>
      </c>
      <c r="AU26" s="50">
        <f t="shared" si="111"/>
        <v>3100</v>
      </c>
      <c r="AV26" s="50">
        <f t="shared" si="111"/>
        <v>300</v>
      </c>
      <c r="AW26" s="50">
        <f t="shared" si="111"/>
        <v>2950</v>
      </c>
      <c r="AX26" s="50">
        <f t="shared" si="111"/>
        <v>0</v>
      </c>
      <c r="AY26" s="50">
        <f t="shared" si="111"/>
        <v>0</v>
      </c>
      <c r="AZ26" s="50">
        <f t="shared" si="111"/>
        <v>0</v>
      </c>
      <c r="BA26" s="50">
        <f t="shared" si="111"/>
        <v>2500</v>
      </c>
      <c r="BB26" s="50">
        <f t="shared" si="111"/>
        <v>0</v>
      </c>
      <c r="BC26" s="50">
        <f t="shared" si="111"/>
        <v>2200</v>
      </c>
      <c r="BD26" s="50">
        <f t="shared" si="111"/>
        <v>2100</v>
      </c>
      <c r="BE26" s="50">
        <f t="shared" si="111"/>
        <v>2500</v>
      </c>
      <c r="BF26" s="50">
        <f t="shared" si="111"/>
        <v>2300</v>
      </c>
      <c r="BG26" s="56">
        <f t="shared" si="16"/>
        <v>20150</v>
      </c>
      <c r="BH26" s="50">
        <f t="shared" ref="BH26:BS26" si="112">IF(BH12&gt;1,BH$17,0)</f>
        <v>2400</v>
      </c>
      <c r="BI26" s="50">
        <f t="shared" si="112"/>
        <v>0</v>
      </c>
      <c r="BJ26" s="50">
        <f t="shared" si="112"/>
        <v>2300</v>
      </c>
      <c r="BK26" s="50">
        <f t="shared" si="112"/>
        <v>2600</v>
      </c>
      <c r="BL26" s="50">
        <f t="shared" si="112"/>
        <v>2700</v>
      </c>
      <c r="BM26" s="50">
        <f t="shared" si="112"/>
        <v>3000</v>
      </c>
      <c r="BN26" s="50">
        <f t="shared" si="112"/>
        <v>3000</v>
      </c>
      <c r="BO26" s="50">
        <f t="shared" si="112"/>
        <v>0</v>
      </c>
      <c r="BP26" s="50">
        <f t="shared" si="112"/>
        <v>0</v>
      </c>
      <c r="BQ26" s="50">
        <f t="shared" si="112"/>
        <v>0</v>
      </c>
      <c r="BR26" s="104">
        <f t="shared" si="112"/>
        <v>0</v>
      </c>
      <c r="BS26" s="104">
        <f t="shared" si="112"/>
        <v>0</v>
      </c>
      <c r="BT26" s="207">
        <f t="shared" si="17"/>
        <v>16000</v>
      </c>
      <c r="BU26" s="50">
        <f t="shared" ref="BU26:CK26" si="113">IF(BU12&gt;1,BU$17,0)</f>
        <v>2900</v>
      </c>
      <c r="BV26" s="50">
        <f t="shared" si="113"/>
        <v>0</v>
      </c>
      <c r="BW26" s="50">
        <f t="shared" si="113"/>
        <v>0</v>
      </c>
      <c r="BX26" s="50">
        <f t="shared" si="113"/>
        <v>2800</v>
      </c>
      <c r="BY26" s="50">
        <f t="shared" si="113"/>
        <v>2800</v>
      </c>
      <c r="BZ26" s="50">
        <f t="shared" si="113"/>
        <v>3000</v>
      </c>
      <c r="CA26" s="50">
        <f t="shared" si="113"/>
        <v>3200</v>
      </c>
      <c r="CB26" s="50">
        <f t="shared" si="113"/>
        <v>3050</v>
      </c>
      <c r="CC26" s="50">
        <f t="shared" si="113"/>
        <v>3200</v>
      </c>
      <c r="CD26" s="50">
        <f t="shared" si="113"/>
        <v>0</v>
      </c>
      <c r="CE26" s="50">
        <f t="shared" si="113"/>
        <v>2800</v>
      </c>
      <c r="CF26" s="50">
        <f t="shared" si="113"/>
        <v>0</v>
      </c>
      <c r="CG26" s="50">
        <f t="shared" si="113"/>
        <v>3000</v>
      </c>
      <c r="CH26" s="50">
        <f t="shared" si="113"/>
        <v>2900</v>
      </c>
      <c r="CI26" s="50">
        <f t="shared" si="113"/>
        <v>2200</v>
      </c>
      <c r="CJ26" s="50">
        <f t="shared" si="113"/>
        <v>0</v>
      </c>
      <c r="CK26" s="50">
        <f t="shared" si="113"/>
        <v>2400</v>
      </c>
      <c r="CL26" s="56">
        <f t="shared" si="18"/>
        <v>34250</v>
      </c>
      <c r="CM26" s="50">
        <f t="shared" ref="CM26:DA26" si="114">IF(CM12&gt;1,CM$17,0)</f>
        <v>2000</v>
      </c>
      <c r="CN26" s="50">
        <f t="shared" si="114"/>
        <v>3500</v>
      </c>
      <c r="CO26" s="50">
        <f t="shared" si="114"/>
        <v>3200</v>
      </c>
      <c r="CP26" s="50">
        <f t="shared" si="114"/>
        <v>3100</v>
      </c>
      <c r="CQ26" s="50">
        <f t="shared" si="114"/>
        <v>3000</v>
      </c>
      <c r="CR26" s="50">
        <f t="shared" si="114"/>
        <v>3250</v>
      </c>
      <c r="CS26" s="50">
        <f t="shared" si="114"/>
        <v>3100</v>
      </c>
      <c r="CT26" s="50">
        <f t="shared" si="114"/>
        <v>3200</v>
      </c>
      <c r="CU26" s="50">
        <f t="shared" si="114"/>
        <v>3450</v>
      </c>
      <c r="CV26" s="50">
        <f t="shared" si="114"/>
        <v>3100</v>
      </c>
      <c r="CW26" s="104">
        <f t="shared" si="114"/>
        <v>3000</v>
      </c>
      <c r="CX26" s="104">
        <f t="shared" si="114"/>
        <v>3200</v>
      </c>
      <c r="CY26" s="104">
        <f t="shared" si="114"/>
        <v>2700</v>
      </c>
      <c r="CZ26" s="104">
        <f t="shared" si="114"/>
        <v>0</v>
      </c>
      <c r="DA26" s="104">
        <f t="shared" si="114"/>
        <v>0</v>
      </c>
      <c r="DB26" s="56">
        <f t="shared" si="19"/>
        <v>39800</v>
      </c>
      <c r="DC26" s="50">
        <f t="shared" ref="DC26:DP26" si="115">IF(DC12&gt;1,DC$17,0)</f>
        <v>0</v>
      </c>
      <c r="DD26" s="50">
        <f t="shared" si="115"/>
        <v>0</v>
      </c>
      <c r="DE26" s="50">
        <f t="shared" si="115"/>
        <v>3450</v>
      </c>
      <c r="DF26" s="50">
        <f t="shared" si="115"/>
        <v>0</v>
      </c>
      <c r="DG26" s="50">
        <f t="shared" si="115"/>
        <v>3100</v>
      </c>
      <c r="DH26" s="50">
        <f t="shared" si="115"/>
        <v>3200</v>
      </c>
      <c r="DI26" s="50">
        <f t="shared" si="115"/>
        <v>3200</v>
      </c>
      <c r="DJ26" s="50">
        <f t="shared" si="115"/>
        <v>3200</v>
      </c>
      <c r="DK26" s="50">
        <f t="shared" si="115"/>
        <v>3300</v>
      </c>
      <c r="DL26" s="50">
        <f t="shared" si="115"/>
        <v>0</v>
      </c>
      <c r="DM26" s="50">
        <f t="shared" si="115"/>
        <v>3900</v>
      </c>
      <c r="DN26" s="50">
        <f t="shared" si="115"/>
        <v>3000</v>
      </c>
      <c r="DO26" s="50">
        <f t="shared" si="115"/>
        <v>2900</v>
      </c>
      <c r="DP26" s="50">
        <f t="shared" si="115"/>
        <v>3200</v>
      </c>
      <c r="DQ26" s="56">
        <f t="shared" si="20"/>
        <v>32450</v>
      </c>
      <c r="DR26" s="50">
        <f t="shared" ref="DR26:EF26" si="116">IF(DR12&gt;1,DR$17,0)</f>
        <v>3150</v>
      </c>
      <c r="DS26" s="50">
        <f t="shared" si="116"/>
        <v>3000</v>
      </c>
      <c r="DT26" s="50">
        <f t="shared" si="116"/>
        <v>3300</v>
      </c>
      <c r="DU26" s="50">
        <f t="shared" si="116"/>
        <v>2750</v>
      </c>
      <c r="DV26" s="50">
        <f t="shared" si="116"/>
        <v>3800</v>
      </c>
      <c r="DW26" s="50">
        <f t="shared" si="116"/>
        <v>3300</v>
      </c>
      <c r="DX26" s="50">
        <f t="shared" si="116"/>
        <v>3300</v>
      </c>
      <c r="DY26" s="50">
        <f t="shared" si="116"/>
        <v>3700</v>
      </c>
      <c r="DZ26" s="50">
        <f t="shared" si="116"/>
        <v>0</v>
      </c>
      <c r="EA26" s="50">
        <f t="shared" si="116"/>
        <v>2600</v>
      </c>
      <c r="EB26" s="50">
        <f t="shared" si="116"/>
        <v>3450</v>
      </c>
      <c r="EC26" s="50">
        <f t="shared" si="116"/>
        <v>3100</v>
      </c>
      <c r="ED26" s="50">
        <f t="shared" si="116"/>
        <v>0</v>
      </c>
      <c r="EE26" s="50">
        <f t="shared" si="116"/>
        <v>0</v>
      </c>
      <c r="EF26" s="50">
        <f t="shared" si="116"/>
        <v>3050</v>
      </c>
      <c r="EG26" s="56">
        <f t="shared" si="21"/>
        <v>38500</v>
      </c>
      <c r="EH26" s="88">
        <f t="shared" ref="EH26:EX26" si="117">IF(EH12&gt;1,EH$17,0)</f>
        <v>3300</v>
      </c>
      <c r="EI26" s="88">
        <f t="shared" si="117"/>
        <v>0</v>
      </c>
      <c r="EJ26" s="88">
        <f t="shared" si="117"/>
        <v>3600</v>
      </c>
      <c r="EK26" s="88">
        <f t="shared" si="117"/>
        <v>3100</v>
      </c>
      <c r="EL26" s="88">
        <f t="shared" si="117"/>
        <v>3200</v>
      </c>
      <c r="EM26" s="88">
        <f t="shared" si="117"/>
        <v>3100</v>
      </c>
      <c r="EN26" s="88">
        <f t="shared" si="117"/>
        <v>2700</v>
      </c>
      <c r="EO26" s="88">
        <f t="shared" si="117"/>
        <v>3200</v>
      </c>
      <c r="EP26" s="88">
        <f t="shared" si="117"/>
        <v>2800</v>
      </c>
      <c r="EQ26" s="88">
        <f t="shared" si="117"/>
        <v>2800</v>
      </c>
      <c r="ER26" s="88">
        <f t="shared" si="117"/>
        <v>2700</v>
      </c>
      <c r="ES26" s="88">
        <f t="shared" si="117"/>
        <v>2900</v>
      </c>
      <c r="ET26" s="88">
        <f t="shared" si="117"/>
        <v>3200</v>
      </c>
      <c r="EU26" s="88">
        <f t="shared" si="117"/>
        <v>3200</v>
      </c>
      <c r="EV26" s="88">
        <f t="shared" si="117"/>
        <v>0</v>
      </c>
      <c r="EW26" s="88">
        <f t="shared" si="117"/>
        <v>2500</v>
      </c>
      <c r="EX26" s="88">
        <f t="shared" si="117"/>
        <v>3100</v>
      </c>
      <c r="EY26" s="56">
        <f t="shared" si="22"/>
        <v>45400</v>
      </c>
      <c r="EZ26" s="88">
        <f t="shared" ref="EZ26:FK26" si="118">IF(EZ12&gt;1,EZ$17,0)</f>
        <v>2400</v>
      </c>
      <c r="FA26" s="88">
        <f t="shared" si="118"/>
        <v>1600</v>
      </c>
      <c r="FB26" s="88">
        <f t="shared" si="118"/>
        <v>0</v>
      </c>
      <c r="FC26" s="88">
        <f t="shared" si="118"/>
        <v>2700</v>
      </c>
      <c r="FD26" s="88">
        <f t="shared" si="118"/>
        <v>3100</v>
      </c>
      <c r="FE26" s="88">
        <f t="shared" si="118"/>
        <v>0</v>
      </c>
      <c r="FF26" s="88">
        <f t="shared" si="118"/>
        <v>3350</v>
      </c>
      <c r="FG26" s="88">
        <f t="shared" si="118"/>
        <v>1800</v>
      </c>
      <c r="FH26" s="88">
        <f t="shared" si="118"/>
        <v>0</v>
      </c>
      <c r="FI26" s="88">
        <f t="shared" si="118"/>
        <v>0</v>
      </c>
      <c r="FJ26" s="88">
        <f t="shared" si="118"/>
        <v>0</v>
      </c>
      <c r="FK26" s="88">
        <f t="shared" si="118"/>
        <v>0</v>
      </c>
      <c r="FL26" s="56">
        <f t="shared" si="109"/>
        <v>14950</v>
      </c>
    </row>
    <row r="27" spans="1:168" ht="15" customHeight="1" x14ac:dyDescent="0.2"/>
    <row r="28" spans="1:168" ht="48" customHeight="1" thickBot="1" x14ac:dyDescent="0.25"/>
    <row r="29" spans="1:168" ht="15" customHeight="1" thickBot="1" x14ac:dyDescent="0.25">
      <c r="A29" s="273" t="s">
        <v>45</v>
      </c>
      <c r="B29" s="274"/>
      <c r="C29" s="274"/>
      <c r="D29" s="274"/>
      <c r="E29" s="274"/>
      <c r="F29" s="274"/>
      <c r="G29" s="274"/>
      <c r="H29" s="275"/>
    </row>
    <row r="30" spans="1:168" ht="44.45" customHeight="1" x14ac:dyDescent="0.2">
      <c r="A30" s="132" t="s">
        <v>30</v>
      </c>
      <c r="B30" s="133" t="s">
        <v>39</v>
      </c>
      <c r="C30" s="133" t="s">
        <v>43</v>
      </c>
      <c r="D30" s="133" t="s">
        <v>40</v>
      </c>
      <c r="E30" s="133" t="s">
        <v>73</v>
      </c>
      <c r="F30" s="134" t="s">
        <v>44</v>
      </c>
      <c r="G30" s="133" t="s">
        <v>101</v>
      </c>
      <c r="H30" s="134" t="s">
        <v>124</v>
      </c>
    </row>
    <row r="31" spans="1:168" ht="14.25" customHeight="1" x14ac:dyDescent="0.2">
      <c r="A31" s="130" t="s">
        <v>129</v>
      </c>
      <c r="B31" s="89">
        <f t="shared" ref="B31:B39" si="119">I4+Y4+AQ4+BG4+BT4+CL4+DB4+DQ4+EG4+EY4+FL4</f>
        <v>620</v>
      </c>
      <c r="C31" s="86" t="str">
        <f>IF(E31&lt;60%,0,IF(E31&lt;70%,"10",IF(E31&lt;80%,"20",IF(E31&lt;85%,"30",IF(E31&lt;90%,"35",IF(E31&lt;95%,"45","50"))))))</f>
        <v>30</v>
      </c>
      <c r="D31" s="88">
        <f t="shared" ref="D31:D39" si="120">I18+Y18+AQ18+BG18+BT18+CL18+DB18+DQ18+EG18+EY18+FL18</f>
        <v>345000</v>
      </c>
      <c r="E31" s="87">
        <f t="shared" ref="E31:E39" si="121">D31/$C$42</f>
        <v>0.82275084957968159</v>
      </c>
      <c r="F31" s="88">
        <f t="shared" ref="F31:F39" si="122">COUNTIF(B4:H4,"=5")+COUNTIF(J4:X4,5)+COUNTIF(Z4:AP4,5)+COUNTIF(AR4:BF4,5)+COUNTIF(BH4:BQ4,5)+COUNTIF(BU4:CK4,5)+COUNTIF(CM4:DA4,5)+COUNTIF(DC4:DP4,5)+COUNTIF(DR4:EF4,5)+COUNTIF(EH4:EX4,5)+COUNTIF(EZ4:FK4,5)</f>
        <v>124</v>
      </c>
      <c r="G31" s="88">
        <f t="shared" ref="G31:G39" si="123">COUNTIF(B4:H4,"=3")+COUNTIF(J4:X4,3)+COUNTIF(Z4:AP4,3)+COUNTIF(AR4:BF4,3)+COUNTIF(BH4:BQ4,3)+COUNTIF(BU4:CK4,3)+COUNTIF(CM4:DA4,3)+COUNTIF(DC4:DP4,3)+COUNTIF(DR4:EF4,3)+COUNTIF(EH4:EX4,3)+COUNTIF(EZ4:FK4,3)</f>
        <v>0</v>
      </c>
      <c r="H31" s="88">
        <f t="shared" ref="H31:H39" si="124">COUNTIF(B4:H4,"=0")+COUNTIF(J4:X4,0)+COUNTIF(Z4:AP4,0)+COUNTIF(AR4:BF4,0)+COUNTIF(BH4:BQ4,0)+COUNTIF(BU4:CK4,0)+COUNTIF(CM4:DA4,0)+COUNTIF(DC4:DP4,0)+COUNTIF(DR4:EF4,0)+COUNTIF(EH4:EX4,0)+COUNTIF(EZ4:FK4,0)</f>
        <v>26</v>
      </c>
    </row>
    <row r="32" spans="1:168" ht="14.25" customHeight="1" x14ac:dyDescent="0.2">
      <c r="A32" s="130" t="s">
        <v>130</v>
      </c>
      <c r="B32" s="89">
        <f t="shared" si="119"/>
        <v>433</v>
      </c>
      <c r="C32" s="86">
        <f t="shared" ref="C32:C39" si="125">IF(E32&lt;60%,0,IF(E32&lt;70%,"10",IF(E32&lt;80%,"20",IF(E32&lt;85%,"30",IF(E32&lt;90%,"35",IF(E32&lt;95%,"45","50"))))))</f>
        <v>0</v>
      </c>
      <c r="D32" s="88">
        <f t="shared" si="120"/>
        <v>241500</v>
      </c>
      <c r="E32" s="87">
        <f t="shared" si="121"/>
        <v>0.57592559470577709</v>
      </c>
      <c r="F32" s="88">
        <f t="shared" si="122"/>
        <v>86</v>
      </c>
      <c r="G32" s="88">
        <f t="shared" si="123"/>
        <v>1</v>
      </c>
      <c r="H32" s="88">
        <f t="shared" si="124"/>
        <v>63</v>
      </c>
    </row>
    <row r="33" spans="1:8" ht="14.25" customHeight="1" x14ac:dyDescent="0.2">
      <c r="A33" s="130" t="s">
        <v>131</v>
      </c>
      <c r="B33" s="89">
        <f t="shared" si="119"/>
        <v>282</v>
      </c>
      <c r="C33" s="86">
        <f t="shared" si="125"/>
        <v>0</v>
      </c>
      <c r="D33" s="88">
        <f t="shared" si="120"/>
        <v>169750</v>
      </c>
      <c r="E33" s="87">
        <f t="shared" si="121"/>
        <v>0.40481726584391581</v>
      </c>
      <c r="F33" s="88">
        <f t="shared" si="122"/>
        <v>51</v>
      </c>
      <c r="G33" s="88">
        <f t="shared" si="123"/>
        <v>9</v>
      </c>
      <c r="H33" s="88">
        <f t="shared" si="124"/>
        <v>90</v>
      </c>
    </row>
    <row r="34" spans="1:8" ht="14.25" customHeight="1" x14ac:dyDescent="0.2">
      <c r="A34" s="130" t="s">
        <v>132</v>
      </c>
      <c r="B34" s="89">
        <f t="shared" si="119"/>
        <v>645</v>
      </c>
      <c r="C34" s="86" t="str">
        <f t="shared" si="125"/>
        <v>35</v>
      </c>
      <c r="D34" s="88">
        <f t="shared" si="120"/>
        <v>373025</v>
      </c>
      <c r="E34" s="87">
        <f t="shared" si="121"/>
        <v>0.88958445120133545</v>
      </c>
      <c r="F34" s="88">
        <f t="shared" si="122"/>
        <v>129</v>
      </c>
      <c r="G34" s="88">
        <f t="shared" si="123"/>
        <v>0</v>
      </c>
      <c r="H34" s="88">
        <f t="shared" si="124"/>
        <v>21</v>
      </c>
    </row>
    <row r="35" spans="1:8" ht="14.25" customHeight="1" x14ac:dyDescent="0.2">
      <c r="A35" s="130" t="s">
        <v>221</v>
      </c>
      <c r="B35" s="89">
        <f t="shared" si="119"/>
        <v>585</v>
      </c>
      <c r="C35" s="86" t="str">
        <f t="shared" si="125"/>
        <v>20</v>
      </c>
      <c r="D35" s="88">
        <f t="shared" si="120"/>
        <v>332250</v>
      </c>
      <c r="E35" s="87">
        <f t="shared" si="121"/>
        <v>0.79234483992130211</v>
      </c>
      <c r="F35" s="88">
        <f t="shared" si="122"/>
        <v>117</v>
      </c>
      <c r="G35" s="88">
        <f t="shared" si="123"/>
        <v>0</v>
      </c>
      <c r="H35" s="88">
        <f t="shared" si="124"/>
        <v>32</v>
      </c>
    </row>
    <row r="36" spans="1:8" ht="14.25" customHeight="1" x14ac:dyDescent="0.2">
      <c r="A36" s="130" t="s">
        <v>222</v>
      </c>
      <c r="B36" s="89">
        <f t="shared" si="119"/>
        <v>680</v>
      </c>
      <c r="C36" s="86" t="str">
        <f t="shared" si="125"/>
        <v>45</v>
      </c>
      <c r="D36" s="88">
        <f t="shared" si="120"/>
        <v>382975</v>
      </c>
      <c r="E36" s="87">
        <f t="shared" si="121"/>
        <v>0.91331306266022771</v>
      </c>
      <c r="F36" s="88">
        <f t="shared" si="122"/>
        <v>136</v>
      </c>
      <c r="G36" s="88">
        <f t="shared" si="123"/>
        <v>0</v>
      </c>
      <c r="H36" s="88">
        <f t="shared" si="124"/>
        <v>14</v>
      </c>
    </row>
    <row r="37" spans="1:8" ht="14.25" customHeight="1" x14ac:dyDescent="0.2">
      <c r="A37" s="130" t="s">
        <v>135</v>
      </c>
      <c r="B37" s="89">
        <f t="shared" si="119"/>
        <v>635</v>
      </c>
      <c r="C37" s="86" t="str">
        <f t="shared" si="125"/>
        <v>35</v>
      </c>
      <c r="D37" s="88">
        <f t="shared" si="120"/>
        <v>359875</v>
      </c>
      <c r="E37" s="87">
        <f t="shared" si="121"/>
        <v>0.85822452751445777</v>
      </c>
      <c r="F37" s="88">
        <f t="shared" si="122"/>
        <v>127</v>
      </c>
      <c r="G37" s="88">
        <f t="shared" si="123"/>
        <v>0</v>
      </c>
      <c r="H37" s="88">
        <f t="shared" si="124"/>
        <v>23</v>
      </c>
    </row>
    <row r="38" spans="1:8" ht="14.25" customHeight="1" x14ac:dyDescent="0.2">
      <c r="A38" s="130" t="s">
        <v>136</v>
      </c>
      <c r="B38" s="89">
        <f t="shared" si="119"/>
        <v>300</v>
      </c>
      <c r="C38" s="86">
        <f t="shared" si="125"/>
        <v>0</v>
      </c>
      <c r="D38" s="88">
        <f t="shared" si="120"/>
        <v>169525</v>
      </c>
      <c r="E38" s="87">
        <f t="shared" si="121"/>
        <v>0.40428068920288557</v>
      </c>
      <c r="F38" s="88">
        <f t="shared" si="122"/>
        <v>60</v>
      </c>
      <c r="G38" s="88">
        <f t="shared" si="123"/>
        <v>0</v>
      </c>
      <c r="H38" s="88">
        <f t="shared" si="124"/>
        <v>90</v>
      </c>
    </row>
    <row r="39" spans="1:8" ht="14.25" customHeight="1" thickBot="1" x14ac:dyDescent="0.25">
      <c r="A39" s="131" t="s">
        <v>137</v>
      </c>
      <c r="B39" s="89">
        <f t="shared" si="119"/>
        <v>575</v>
      </c>
      <c r="C39" s="86" t="str">
        <f t="shared" si="125"/>
        <v>20</v>
      </c>
      <c r="D39" s="88">
        <f t="shared" si="120"/>
        <v>328550</v>
      </c>
      <c r="E39" s="87">
        <f t="shared" si="121"/>
        <v>0.78352113515769395</v>
      </c>
      <c r="F39" s="88">
        <f t="shared" si="122"/>
        <v>115</v>
      </c>
      <c r="G39" s="88">
        <f t="shared" si="123"/>
        <v>0</v>
      </c>
      <c r="H39" s="88">
        <f t="shared" si="124"/>
        <v>35</v>
      </c>
    </row>
    <row r="40" spans="1:8" ht="13.5" thickBot="1" x14ac:dyDescent="0.25"/>
    <row r="41" spans="1:8" ht="25.5" x14ac:dyDescent="0.2">
      <c r="A41" s="132" t="s">
        <v>223</v>
      </c>
      <c r="B41" s="135" t="s">
        <v>42</v>
      </c>
      <c r="C41" s="135" t="s">
        <v>40</v>
      </c>
      <c r="D41" s="135" t="s">
        <v>224</v>
      </c>
    </row>
    <row r="42" spans="1:8" ht="21.75" customHeight="1" thickBot="1" x14ac:dyDescent="0.25">
      <c r="A42" s="130" t="s">
        <v>41</v>
      </c>
      <c r="B42" s="60">
        <f>SUM(F31:H31)</f>
        <v>150</v>
      </c>
      <c r="C42" s="60">
        <f>I17+Y17+AQ17+BG17+BT17+CL17+DB17+DQ17+EG17+EY17+FL17</f>
        <v>419325</v>
      </c>
      <c r="D42" s="38">
        <f>C42/B42</f>
        <v>2795.5</v>
      </c>
    </row>
  </sheetData>
  <mergeCells count="25">
    <mergeCell ref="A29:H29"/>
    <mergeCell ref="EZ1:FL1"/>
    <mergeCell ref="EH15:EY15"/>
    <mergeCell ref="EZ15:FL15"/>
    <mergeCell ref="Z1:AQ1"/>
    <mergeCell ref="DC1:DQ1"/>
    <mergeCell ref="DC15:DQ15"/>
    <mergeCell ref="BH1:BT1"/>
    <mergeCell ref="EH1:EY1"/>
    <mergeCell ref="DR15:EG15"/>
    <mergeCell ref="BH15:BT15"/>
    <mergeCell ref="BU15:CL15"/>
    <mergeCell ref="BU1:CL1"/>
    <mergeCell ref="DR1:EG1"/>
    <mergeCell ref="CM1:DB1"/>
    <mergeCell ref="CM15:DB15"/>
    <mergeCell ref="A16:A17"/>
    <mergeCell ref="A2:A3"/>
    <mergeCell ref="Z15:AQ15"/>
    <mergeCell ref="AR1:BG1"/>
    <mergeCell ref="AR15:BG15"/>
    <mergeCell ref="B1:I1"/>
    <mergeCell ref="J1:Y1"/>
    <mergeCell ref="B15:I15"/>
    <mergeCell ref="J15:Y15"/>
  </mergeCells>
  <phoneticPr fontId="0"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3"/>
  <sheetViews>
    <sheetView workbookViewId="0">
      <pane xSplit="1" ySplit="4" topLeftCell="HO5" activePane="bottomRight" state="frozen"/>
      <selection pane="topRight" activeCell="B1" sqref="B1"/>
      <selection pane="bottomLeft" activeCell="A5" sqref="A5"/>
      <selection pane="bottomRight" activeCell="IH16" sqref="IH16"/>
    </sheetView>
  </sheetViews>
  <sheetFormatPr defaultColWidth="9.140625" defaultRowHeight="12.75" x14ac:dyDescent="0.2"/>
  <cols>
    <col min="1" max="1" width="21.42578125" style="113" customWidth="1"/>
    <col min="2" max="21" width="8" style="113" customWidth="1"/>
    <col min="22" max="23" width="1.42578125" style="113" customWidth="1"/>
    <col min="24" max="24" width="8.85546875" style="113" customWidth="1"/>
    <col min="25" max="29" width="8" style="113" customWidth="1"/>
    <col min="30" max="30" width="9.140625" style="113"/>
    <col min="31" max="35" width="8" style="113" customWidth="1"/>
    <col min="36" max="36" width="9.140625" style="113"/>
    <col min="37" max="42" width="8" style="113" customWidth="1"/>
    <col min="43" max="43" width="1.42578125" style="113" customWidth="1"/>
    <col min="44" max="62" width="8" style="113" customWidth="1"/>
    <col min="63" max="63" width="1.42578125" style="113" customWidth="1"/>
    <col min="64" max="82" width="9.140625" style="113"/>
    <col min="83" max="83" width="2.28515625" style="113" customWidth="1"/>
    <col min="84" max="101" width="9.140625" style="113"/>
    <col min="102" max="102" width="7.7109375" style="113" customWidth="1"/>
    <col min="103" max="103" width="3.42578125" style="113" customWidth="1"/>
    <col min="104" max="16384" width="9.140625" style="113"/>
  </cols>
  <sheetData>
    <row r="1" spans="1:242" ht="13.5" thickBot="1" x14ac:dyDescent="0.25"/>
    <row r="2" spans="1:242" s="161" customFormat="1" ht="18.75" thickBot="1" x14ac:dyDescent="0.25">
      <c r="B2" s="273" t="s">
        <v>165</v>
      </c>
      <c r="C2" s="274"/>
      <c r="D2" s="274"/>
      <c r="E2" s="274"/>
      <c r="F2" s="274"/>
      <c r="G2" s="274"/>
      <c r="H2" s="274"/>
      <c r="I2" s="274"/>
      <c r="J2" s="274"/>
      <c r="K2" s="274"/>
      <c r="L2" s="274"/>
      <c r="M2" s="274"/>
      <c r="N2" s="274"/>
      <c r="O2" s="274"/>
      <c r="P2" s="274"/>
      <c r="Q2" s="274"/>
      <c r="R2" s="274"/>
      <c r="S2" s="274"/>
      <c r="T2" s="274"/>
      <c r="U2" s="274"/>
      <c r="X2" s="273" t="s">
        <v>167</v>
      </c>
      <c r="Y2" s="274"/>
      <c r="Z2" s="274"/>
      <c r="AA2" s="274"/>
      <c r="AB2" s="274"/>
      <c r="AC2" s="274"/>
      <c r="AD2" s="274"/>
      <c r="AE2" s="274"/>
      <c r="AF2" s="274"/>
      <c r="AG2" s="274"/>
      <c r="AH2" s="274"/>
      <c r="AI2" s="274"/>
      <c r="AJ2" s="274"/>
      <c r="AK2" s="274"/>
      <c r="AL2" s="274"/>
      <c r="AM2" s="274"/>
      <c r="AN2" s="274"/>
      <c r="AO2" s="274"/>
      <c r="AP2" s="274"/>
      <c r="AR2" s="273" t="s">
        <v>217</v>
      </c>
      <c r="AS2" s="274"/>
      <c r="AT2" s="274"/>
      <c r="AU2" s="274"/>
      <c r="AV2" s="274"/>
      <c r="AW2" s="274"/>
      <c r="AX2" s="274"/>
      <c r="AY2" s="274"/>
      <c r="AZ2" s="274"/>
      <c r="BA2" s="274"/>
      <c r="BB2" s="274"/>
      <c r="BC2" s="274"/>
      <c r="BD2" s="274"/>
      <c r="BE2" s="274"/>
      <c r="BF2" s="274"/>
      <c r="BG2" s="274"/>
      <c r="BH2" s="274"/>
      <c r="BI2" s="274"/>
      <c r="BJ2" s="274"/>
      <c r="BL2" s="273" t="s">
        <v>231</v>
      </c>
      <c r="BM2" s="274"/>
      <c r="BN2" s="274"/>
      <c r="BO2" s="274"/>
      <c r="BP2" s="274"/>
      <c r="BQ2" s="274"/>
      <c r="BR2" s="274"/>
      <c r="BS2" s="274"/>
      <c r="BT2" s="274"/>
      <c r="BU2" s="274"/>
      <c r="BV2" s="274"/>
      <c r="BW2" s="274"/>
      <c r="BX2" s="274"/>
      <c r="BY2" s="274"/>
      <c r="BZ2" s="274"/>
      <c r="CA2" s="274"/>
      <c r="CB2" s="274"/>
      <c r="CC2" s="274"/>
      <c r="CD2" s="274"/>
      <c r="CF2" s="273" t="s">
        <v>234</v>
      </c>
      <c r="CG2" s="274"/>
      <c r="CH2" s="274"/>
      <c r="CI2" s="274"/>
      <c r="CJ2" s="274"/>
      <c r="CK2" s="274"/>
      <c r="CL2" s="274"/>
      <c r="CM2" s="274"/>
      <c r="CN2" s="274"/>
      <c r="CO2" s="274"/>
      <c r="CP2" s="274"/>
      <c r="CQ2" s="274"/>
      <c r="CR2" s="274"/>
      <c r="CS2" s="274"/>
      <c r="CT2" s="274"/>
      <c r="CU2" s="274"/>
      <c r="CV2" s="274"/>
      <c r="CW2" s="274"/>
      <c r="CX2" s="274"/>
      <c r="CZ2" s="273" t="s">
        <v>237</v>
      </c>
      <c r="DA2" s="274"/>
      <c r="DB2" s="274"/>
      <c r="DC2" s="274"/>
      <c r="DD2" s="274"/>
      <c r="DE2" s="274"/>
      <c r="DF2" s="274"/>
      <c r="DG2" s="274"/>
      <c r="DH2" s="274"/>
      <c r="DI2" s="274"/>
      <c r="DJ2" s="274"/>
      <c r="DK2" s="274"/>
      <c r="DL2" s="274"/>
      <c r="DM2" s="274"/>
      <c r="DN2" s="274"/>
      <c r="DO2" s="274"/>
      <c r="DP2" s="274"/>
      <c r="DQ2" s="274"/>
      <c r="DR2" s="274"/>
      <c r="DT2" s="273" t="s">
        <v>283</v>
      </c>
      <c r="DU2" s="274"/>
      <c r="DV2" s="274"/>
      <c r="DW2" s="274"/>
      <c r="DX2" s="274"/>
      <c r="DY2" s="274"/>
      <c r="DZ2" s="274"/>
      <c r="EA2" s="274"/>
      <c r="EB2" s="274"/>
      <c r="EC2" s="274"/>
      <c r="ED2" s="274"/>
      <c r="EE2" s="274"/>
      <c r="EF2" s="274"/>
      <c r="EG2" s="274"/>
      <c r="EH2" s="274"/>
      <c r="EI2" s="274"/>
      <c r="EJ2" s="274"/>
      <c r="EK2" s="274"/>
      <c r="EL2" s="274"/>
      <c r="EN2" s="273" t="s">
        <v>293</v>
      </c>
      <c r="EO2" s="274"/>
      <c r="EP2" s="274"/>
      <c r="EQ2" s="274"/>
      <c r="ER2" s="274"/>
      <c r="ES2" s="274"/>
      <c r="ET2" s="274"/>
      <c r="EU2" s="274"/>
      <c r="EV2" s="274"/>
      <c r="EW2" s="274"/>
      <c r="EX2" s="274"/>
      <c r="EY2" s="274"/>
      <c r="EZ2" s="274"/>
      <c r="FA2" s="274"/>
      <c r="FB2" s="274"/>
      <c r="FC2" s="274"/>
      <c r="FD2" s="274"/>
      <c r="FE2" s="274"/>
      <c r="FF2" s="274"/>
      <c r="FH2" s="273" t="s">
        <v>303</v>
      </c>
      <c r="FI2" s="274"/>
      <c r="FJ2" s="274"/>
      <c r="FK2" s="274"/>
      <c r="FL2" s="274"/>
      <c r="FM2" s="274"/>
      <c r="FN2" s="274"/>
      <c r="FO2" s="274"/>
      <c r="FP2" s="274"/>
      <c r="FQ2" s="274"/>
      <c r="FR2" s="274"/>
      <c r="FS2" s="274"/>
      <c r="FT2" s="274"/>
      <c r="FU2" s="274"/>
      <c r="FV2" s="274"/>
      <c r="FW2" s="274"/>
      <c r="FX2" s="274"/>
      <c r="FY2" s="274"/>
      <c r="FZ2" s="274"/>
      <c r="GB2" s="273" t="s">
        <v>312</v>
      </c>
      <c r="GC2" s="274"/>
      <c r="GD2" s="274"/>
      <c r="GE2" s="274"/>
      <c r="GF2" s="274"/>
      <c r="GG2" s="274"/>
      <c r="GH2" s="274"/>
      <c r="GI2" s="274"/>
      <c r="GJ2" s="274"/>
      <c r="GK2" s="274"/>
      <c r="GL2" s="274"/>
      <c r="GM2" s="274"/>
      <c r="GN2" s="274"/>
      <c r="GO2" s="274"/>
      <c r="GP2" s="274"/>
      <c r="GQ2" s="274"/>
      <c r="GR2" s="274"/>
      <c r="GS2" s="274"/>
      <c r="GT2" s="274"/>
      <c r="GV2" s="273" t="s">
        <v>363</v>
      </c>
      <c r="GW2" s="274"/>
      <c r="GX2" s="274"/>
      <c r="GY2" s="274"/>
      <c r="GZ2" s="274"/>
      <c r="HA2" s="274"/>
      <c r="HB2" s="274"/>
      <c r="HC2" s="274"/>
      <c r="HD2" s="274"/>
      <c r="HE2" s="274"/>
      <c r="HF2" s="274"/>
      <c r="HG2" s="274"/>
      <c r="HH2" s="274"/>
      <c r="HI2" s="274"/>
      <c r="HJ2" s="274"/>
      <c r="HK2" s="274"/>
      <c r="HL2" s="274"/>
      <c r="HM2" s="274"/>
      <c r="HN2" s="274"/>
      <c r="HP2" s="273" t="s">
        <v>365</v>
      </c>
      <c r="HQ2" s="274"/>
      <c r="HR2" s="274"/>
      <c r="HS2" s="274"/>
      <c r="HT2" s="274"/>
      <c r="HU2" s="274"/>
      <c r="HV2" s="274"/>
      <c r="HW2" s="274"/>
      <c r="HX2" s="274"/>
      <c r="HY2" s="274"/>
      <c r="HZ2" s="274"/>
      <c r="IA2" s="274"/>
      <c r="IB2" s="274"/>
      <c r="IC2" s="274"/>
      <c r="ID2" s="274"/>
      <c r="IE2" s="274"/>
      <c r="IF2" s="274"/>
      <c r="IG2" s="274"/>
      <c r="IH2" s="274"/>
    </row>
    <row r="3" spans="1:242" ht="12.75" customHeight="1" thickBot="1" x14ac:dyDescent="0.25">
      <c r="B3" s="283" t="s">
        <v>34</v>
      </c>
      <c r="C3" s="284"/>
      <c r="D3" s="284"/>
      <c r="E3" s="284"/>
      <c r="F3" s="284"/>
      <c r="G3" s="285"/>
      <c r="H3" s="283" t="s">
        <v>35</v>
      </c>
      <c r="I3" s="284"/>
      <c r="J3" s="284"/>
      <c r="K3" s="284"/>
      <c r="L3" s="284"/>
      <c r="M3" s="285"/>
      <c r="N3" s="283" t="s">
        <v>36</v>
      </c>
      <c r="O3" s="284"/>
      <c r="P3" s="284"/>
      <c r="Q3" s="284"/>
      <c r="R3" s="284"/>
      <c r="S3" s="285"/>
      <c r="T3" s="286" t="s">
        <v>33</v>
      </c>
      <c r="U3" s="286" t="s">
        <v>28</v>
      </c>
      <c r="X3" s="283" t="s">
        <v>34</v>
      </c>
      <c r="Y3" s="284"/>
      <c r="Z3" s="284"/>
      <c r="AA3" s="284"/>
      <c r="AB3" s="284"/>
      <c r="AC3" s="285"/>
      <c r="AD3" s="283" t="s">
        <v>35</v>
      </c>
      <c r="AE3" s="284"/>
      <c r="AF3" s="284"/>
      <c r="AG3" s="284"/>
      <c r="AH3" s="284"/>
      <c r="AI3" s="285"/>
      <c r="AJ3" s="283" t="s">
        <v>36</v>
      </c>
      <c r="AK3" s="284"/>
      <c r="AL3" s="284"/>
      <c r="AM3" s="284"/>
      <c r="AN3" s="284"/>
      <c r="AO3" s="285"/>
      <c r="AP3" s="286" t="s">
        <v>28</v>
      </c>
      <c r="AR3" s="283" t="s">
        <v>34</v>
      </c>
      <c r="AS3" s="284"/>
      <c r="AT3" s="284"/>
      <c r="AU3" s="284"/>
      <c r="AV3" s="284"/>
      <c r="AW3" s="285"/>
      <c r="AX3" s="283" t="s">
        <v>35</v>
      </c>
      <c r="AY3" s="284"/>
      <c r="AZ3" s="284"/>
      <c r="BA3" s="284"/>
      <c r="BB3" s="284"/>
      <c r="BC3" s="285"/>
      <c r="BD3" s="283" t="s">
        <v>36</v>
      </c>
      <c r="BE3" s="284"/>
      <c r="BF3" s="284"/>
      <c r="BG3" s="284"/>
      <c r="BH3" s="284"/>
      <c r="BI3" s="285"/>
      <c r="BJ3" s="286" t="s">
        <v>28</v>
      </c>
      <c r="BL3" s="283" t="s">
        <v>34</v>
      </c>
      <c r="BM3" s="284"/>
      <c r="BN3" s="284"/>
      <c r="BO3" s="284"/>
      <c r="BP3" s="284"/>
      <c r="BQ3" s="285"/>
      <c r="BR3" s="283" t="s">
        <v>35</v>
      </c>
      <c r="BS3" s="284"/>
      <c r="BT3" s="284"/>
      <c r="BU3" s="284"/>
      <c r="BV3" s="284"/>
      <c r="BW3" s="285"/>
      <c r="BX3" s="283" t="s">
        <v>36</v>
      </c>
      <c r="BY3" s="284"/>
      <c r="BZ3" s="284"/>
      <c r="CA3" s="284"/>
      <c r="CB3" s="284"/>
      <c r="CC3" s="285"/>
      <c r="CD3" s="286" t="s">
        <v>28</v>
      </c>
      <c r="CF3" s="283" t="s">
        <v>34</v>
      </c>
      <c r="CG3" s="284"/>
      <c r="CH3" s="284"/>
      <c r="CI3" s="284"/>
      <c r="CJ3" s="284"/>
      <c r="CK3" s="285"/>
      <c r="CL3" s="283" t="s">
        <v>35</v>
      </c>
      <c r="CM3" s="284"/>
      <c r="CN3" s="284"/>
      <c r="CO3" s="284"/>
      <c r="CP3" s="284"/>
      <c r="CQ3" s="285"/>
      <c r="CR3" s="283" t="s">
        <v>36</v>
      </c>
      <c r="CS3" s="284"/>
      <c r="CT3" s="284"/>
      <c r="CU3" s="284"/>
      <c r="CV3" s="284"/>
      <c r="CW3" s="285"/>
      <c r="CX3" s="286" t="s">
        <v>28</v>
      </c>
      <c r="CZ3" s="283" t="s">
        <v>34</v>
      </c>
      <c r="DA3" s="284"/>
      <c r="DB3" s="284"/>
      <c r="DC3" s="284"/>
      <c r="DD3" s="284"/>
      <c r="DE3" s="285"/>
      <c r="DF3" s="283" t="s">
        <v>35</v>
      </c>
      <c r="DG3" s="284"/>
      <c r="DH3" s="284"/>
      <c r="DI3" s="284"/>
      <c r="DJ3" s="284"/>
      <c r="DK3" s="285"/>
      <c r="DL3" s="283" t="s">
        <v>36</v>
      </c>
      <c r="DM3" s="284"/>
      <c r="DN3" s="284"/>
      <c r="DO3" s="284"/>
      <c r="DP3" s="284"/>
      <c r="DQ3" s="285"/>
      <c r="DR3" s="286" t="s">
        <v>28</v>
      </c>
      <c r="DT3" s="283" t="s">
        <v>34</v>
      </c>
      <c r="DU3" s="284"/>
      <c r="DV3" s="284"/>
      <c r="DW3" s="284"/>
      <c r="DX3" s="284"/>
      <c r="DY3" s="285"/>
      <c r="DZ3" s="283" t="s">
        <v>35</v>
      </c>
      <c r="EA3" s="284"/>
      <c r="EB3" s="284"/>
      <c r="EC3" s="284"/>
      <c r="ED3" s="284"/>
      <c r="EE3" s="285"/>
      <c r="EF3" s="283" t="s">
        <v>36</v>
      </c>
      <c r="EG3" s="284"/>
      <c r="EH3" s="284"/>
      <c r="EI3" s="284"/>
      <c r="EJ3" s="284"/>
      <c r="EK3" s="285"/>
      <c r="EL3" s="286" t="s">
        <v>28</v>
      </c>
      <c r="EN3" s="283" t="s">
        <v>34</v>
      </c>
      <c r="EO3" s="284"/>
      <c r="EP3" s="284"/>
      <c r="EQ3" s="284"/>
      <c r="ER3" s="284"/>
      <c r="ES3" s="285"/>
      <c r="ET3" s="283" t="s">
        <v>35</v>
      </c>
      <c r="EU3" s="284"/>
      <c r="EV3" s="284"/>
      <c r="EW3" s="284"/>
      <c r="EX3" s="284"/>
      <c r="EY3" s="285"/>
      <c r="EZ3" s="283" t="s">
        <v>36</v>
      </c>
      <c r="FA3" s="284"/>
      <c r="FB3" s="284"/>
      <c r="FC3" s="284"/>
      <c r="FD3" s="284"/>
      <c r="FE3" s="285"/>
      <c r="FF3" s="286" t="s">
        <v>28</v>
      </c>
      <c r="FH3" s="283" t="s">
        <v>34</v>
      </c>
      <c r="FI3" s="284"/>
      <c r="FJ3" s="284"/>
      <c r="FK3" s="284"/>
      <c r="FL3" s="284"/>
      <c r="FM3" s="285"/>
      <c r="FN3" s="283" t="s">
        <v>35</v>
      </c>
      <c r="FO3" s="284"/>
      <c r="FP3" s="284"/>
      <c r="FQ3" s="284"/>
      <c r="FR3" s="284"/>
      <c r="FS3" s="285"/>
      <c r="FT3" s="283" t="s">
        <v>36</v>
      </c>
      <c r="FU3" s="284"/>
      <c r="FV3" s="284"/>
      <c r="FW3" s="284"/>
      <c r="FX3" s="284"/>
      <c r="FY3" s="285"/>
      <c r="FZ3" s="286" t="s">
        <v>28</v>
      </c>
      <c r="GB3" s="283" t="s">
        <v>34</v>
      </c>
      <c r="GC3" s="284"/>
      <c r="GD3" s="284"/>
      <c r="GE3" s="284"/>
      <c r="GF3" s="284"/>
      <c r="GG3" s="285"/>
      <c r="GH3" s="283" t="s">
        <v>35</v>
      </c>
      <c r="GI3" s="284"/>
      <c r="GJ3" s="284"/>
      <c r="GK3" s="284"/>
      <c r="GL3" s="284"/>
      <c r="GM3" s="285"/>
      <c r="GN3" s="283" t="s">
        <v>36</v>
      </c>
      <c r="GO3" s="284"/>
      <c r="GP3" s="284"/>
      <c r="GQ3" s="284"/>
      <c r="GR3" s="284"/>
      <c r="GS3" s="285"/>
      <c r="GT3" s="286" t="s">
        <v>28</v>
      </c>
      <c r="GV3" s="283" t="s">
        <v>34</v>
      </c>
      <c r="GW3" s="284"/>
      <c r="GX3" s="284"/>
      <c r="GY3" s="284"/>
      <c r="GZ3" s="284"/>
      <c r="HA3" s="285"/>
      <c r="HB3" s="283" t="s">
        <v>35</v>
      </c>
      <c r="HC3" s="284"/>
      <c r="HD3" s="284"/>
      <c r="HE3" s="284"/>
      <c r="HF3" s="284"/>
      <c r="HG3" s="285"/>
      <c r="HH3" s="283" t="s">
        <v>36</v>
      </c>
      <c r="HI3" s="284"/>
      <c r="HJ3" s="284"/>
      <c r="HK3" s="284"/>
      <c r="HL3" s="284"/>
      <c r="HM3" s="285"/>
      <c r="HN3" s="286" t="s">
        <v>28</v>
      </c>
      <c r="HP3" s="283" t="s">
        <v>34</v>
      </c>
      <c r="HQ3" s="284"/>
      <c r="HR3" s="284"/>
      <c r="HS3" s="284"/>
      <c r="HT3" s="284"/>
      <c r="HU3" s="285"/>
      <c r="HV3" s="283" t="s">
        <v>35</v>
      </c>
      <c r="HW3" s="284"/>
      <c r="HX3" s="284"/>
      <c r="HY3" s="284"/>
      <c r="HZ3" s="284"/>
      <c r="IA3" s="285"/>
      <c r="IB3" s="283" t="s">
        <v>36</v>
      </c>
      <c r="IC3" s="284"/>
      <c r="ID3" s="284"/>
      <c r="IE3" s="284"/>
      <c r="IF3" s="284"/>
      <c r="IG3" s="285"/>
      <c r="IH3" s="286" t="s">
        <v>28</v>
      </c>
    </row>
    <row r="4" spans="1:242" ht="39" thickBot="1" x14ac:dyDescent="0.25">
      <c r="A4" s="144" t="s">
        <v>30</v>
      </c>
      <c r="B4" s="149" t="s">
        <v>32</v>
      </c>
      <c r="C4" s="150" t="s">
        <v>31</v>
      </c>
      <c r="D4" s="150" t="s">
        <v>26</v>
      </c>
      <c r="E4" s="150" t="s">
        <v>27</v>
      </c>
      <c r="F4" s="150" t="s">
        <v>37</v>
      </c>
      <c r="G4" s="151" t="s">
        <v>38</v>
      </c>
      <c r="H4" s="149" t="s">
        <v>32</v>
      </c>
      <c r="I4" s="150" t="s">
        <v>31</v>
      </c>
      <c r="J4" s="150" t="s">
        <v>26</v>
      </c>
      <c r="K4" s="150" t="s">
        <v>27</v>
      </c>
      <c r="L4" s="150" t="s">
        <v>37</v>
      </c>
      <c r="M4" s="151" t="s">
        <v>38</v>
      </c>
      <c r="N4" s="149" t="s">
        <v>32</v>
      </c>
      <c r="O4" s="150" t="s">
        <v>31</v>
      </c>
      <c r="P4" s="150" t="s">
        <v>26</v>
      </c>
      <c r="Q4" s="150" t="s">
        <v>27</v>
      </c>
      <c r="R4" s="150" t="s">
        <v>37</v>
      </c>
      <c r="S4" s="151" t="s">
        <v>38</v>
      </c>
      <c r="T4" s="287"/>
      <c r="U4" s="287"/>
      <c r="X4" s="149" t="s">
        <v>32</v>
      </c>
      <c r="Y4" s="150" t="s">
        <v>31</v>
      </c>
      <c r="Z4" s="150" t="s">
        <v>26</v>
      </c>
      <c r="AA4" s="150" t="s">
        <v>27</v>
      </c>
      <c r="AB4" s="150" t="s">
        <v>37</v>
      </c>
      <c r="AC4" s="151" t="s">
        <v>38</v>
      </c>
      <c r="AD4" s="149" t="s">
        <v>32</v>
      </c>
      <c r="AE4" s="150" t="s">
        <v>31</v>
      </c>
      <c r="AF4" s="150" t="s">
        <v>26</v>
      </c>
      <c r="AG4" s="150" t="s">
        <v>27</v>
      </c>
      <c r="AH4" s="150" t="s">
        <v>37</v>
      </c>
      <c r="AI4" s="151" t="s">
        <v>38</v>
      </c>
      <c r="AJ4" s="149" t="s">
        <v>32</v>
      </c>
      <c r="AK4" s="150" t="s">
        <v>31</v>
      </c>
      <c r="AL4" s="150" t="s">
        <v>26</v>
      </c>
      <c r="AM4" s="150" t="s">
        <v>27</v>
      </c>
      <c r="AN4" s="150" t="s">
        <v>37</v>
      </c>
      <c r="AO4" s="151" t="s">
        <v>38</v>
      </c>
      <c r="AP4" s="287"/>
      <c r="AR4" s="149" t="s">
        <v>32</v>
      </c>
      <c r="AS4" s="150" t="s">
        <v>31</v>
      </c>
      <c r="AT4" s="150" t="s">
        <v>26</v>
      </c>
      <c r="AU4" s="150" t="s">
        <v>27</v>
      </c>
      <c r="AV4" s="150" t="s">
        <v>37</v>
      </c>
      <c r="AW4" s="151" t="s">
        <v>38</v>
      </c>
      <c r="AX4" s="149" t="s">
        <v>32</v>
      </c>
      <c r="AY4" s="150" t="s">
        <v>31</v>
      </c>
      <c r="AZ4" s="150" t="s">
        <v>26</v>
      </c>
      <c r="BA4" s="150" t="s">
        <v>27</v>
      </c>
      <c r="BB4" s="150" t="s">
        <v>37</v>
      </c>
      <c r="BC4" s="151" t="s">
        <v>38</v>
      </c>
      <c r="BD4" s="149" t="s">
        <v>32</v>
      </c>
      <c r="BE4" s="150" t="s">
        <v>31</v>
      </c>
      <c r="BF4" s="150" t="s">
        <v>26</v>
      </c>
      <c r="BG4" s="150" t="s">
        <v>27</v>
      </c>
      <c r="BH4" s="150" t="s">
        <v>37</v>
      </c>
      <c r="BI4" s="151" t="s">
        <v>38</v>
      </c>
      <c r="BJ4" s="287"/>
      <c r="BL4" s="149" t="s">
        <v>32</v>
      </c>
      <c r="BM4" s="150" t="s">
        <v>31</v>
      </c>
      <c r="BN4" s="150" t="s">
        <v>26</v>
      </c>
      <c r="BO4" s="150" t="s">
        <v>27</v>
      </c>
      <c r="BP4" s="150" t="s">
        <v>37</v>
      </c>
      <c r="BQ4" s="151" t="s">
        <v>38</v>
      </c>
      <c r="BR4" s="149" t="s">
        <v>32</v>
      </c>
      <c r="BS4" s="150" t="s">
        <v>31</v>
      </c>
      <c r="BT4" s="150" t="s">
        <v>26</v>
      </c>
      <c r="BU4" s="150" t="s">
        <v>27</v>
      </c>
      <c r="BV4" s="150" t="s">
        <v>37</v>
      </c>
      <c r="BW4" s="151" t="s">
        <v>38</v>
      </c>
      <c r="BX4" s="149" t="s">
        <v>32</v>
      </c>
      <c r="BY4" s="150" t="s">
        <v>31</v>
      </c>
      <c r="BZ4" s="150" t="s">
        <v>26</v>
      </c>
      <c r="CA4" s="150" t="s">
        <v>27</v>
      </c>
      <c r="CB4" s="150" t="s">
        <v>37</v>
      </c>
      <c r="CC4" s="151" t="s">
        <v>38</v>
      </c>
      <c r="CD4" s="287"/>
      <c r="CF4" s="149" t="s">
        <v>32</v>
      </c>
      <c r="CG4" s="150" t="s">
        <v>31</v>
      </c>
      <c r="CH4" s="150" t="s">
        <v>26</v>
      </c>
      <c r="CI4" s="150" t="s">
        <v>27</v>
      </c>
      <c r="CJ4" s="150" t="s">
        <v>37</v>
      </c>
      <c r="CK4" s="151" t="s">
        <v>38</v>
      </c>
      <c r="CL4" s="149" t="s">
        <v>32</v>
      </c>
      <c r="CM4" s="150" t="s">
        <v>31</v>
      </c>
      <c r="CN4" s="150" t="s">
        <v>26</v>
      </c>
      <c r="CO4" s="150" t="s">
        <v>27</v>
      </c>
      <c r="CP4" s="150" t="s">
        <v>37</v>
      </c>
      <c r="CQ4" s="151" t="s">
        <v>38</v>
      </c>
      <c r="CR4" s="149" t="s">
        <v>32</v>
      </c>
      <c r="CS4" s="150" t="s">
        <v>31</v>
      </c>
      <c r="CT4" s="150" t="s">
        <v>26</v>
      </c>
      <c r="CU4" s="150" t="s">
        <v>27</v>
      </c>
      <c r="CV4" s="150" t="s">
        <v>37</v>
      </c>
      <c r="CW4" s="151" t="s">
        <v>38</v>
      </c>
      <c r="CX4" s="287"/>
      <c r="CZ4" s="149" t="s">
        <v>32</v>
      </c>
      <c r="DA4" s="150" t="s">
        <v>31</v>
      </c>
      <c r="DB4" s="150" t="s">
        <v>26</v>
      </c>
      <c r="DC4" s="150" t="s">
        <v>27</v>
      </c>
      <c r="DD4" s="150" t="s">
        <v>37</v>
      </c>
      <c r="DE4" s="151" t="s">
        <v>38</v>
      </c>
      <c r="DF4" s="149" t="s">
        <v>32</v>
      </c>
      <c r="DG4" s="150" t="s">
        <v>31</v>
      </c>
      <c r="DH4" s="150" t="s">
        <v>26</v>
      </c>
      <c r="DI4" s="150" t="s">
        <v>27</v>
      </c>
      <c r="DJ4" s="150" t="s">
        <v>37</v>
      </c>
      <c r="DK4" s="151" t="s">
        <v>38</v>
      </c>
      <c r="DL4" s="149" t="s">
        <v>32</v>
      </c>
      <c r="DM4" s="150" t="s">
        <v>31</v>
      </c>
      <c r="DN4" s="150" t="s">
        <v>26</v>
      </c>
      <c r="DO4" s="150" t="s">
        <v>27</v>
      </c>
      <c r="DP4" s="150" t="s">
        <v>37</v>
      </c>
      <c r="DQ4" s="151" t="s">
        <v>38</v>
      </c>
      <c r="DR4" s="287"/>
      <c r="DT4" s="149" t="s">
        <v>32</v>
      </c>
      <c r="DU4" s="150" t="s">
        <v>31</v>
      </c>
      <c r="DV4" s="150" t="s">
        <v>26</v>
      </c>
      <c r="DW4" s="150" t="s">
        <v>27</v>
      </c>
      <c r="DX4" s="150" t="s">
        <v>37</v>
      </c>
      <c r="DY4" s="151" t="s">
        <v>38</v>
      </c>
      <c r="DZ4" s="149" t="s">
        <v>32</v>
      </c>
      <c r="EA4" s="150" t="s">
        <v>31</v>
      </c>
      <c r="EB4" s="150" t="s">
        <v>26</v>
      </c>
      <c r="EC4" s="150" t="s">
        <v>27</v>
      </c>
      <c r="ED4" s="150" t="s">
        <v>37</v>
      </c>
      <c r="EE4" s="151" t="s">
        <v>38</v>
      </c>
      <c r="EF4" s="149" t="s">
        <v>32</v>
      </c>
      <c r="EG4" s="150" t="s">
        <v>31</v>
      </c>
      <c r="EH4" s="150" t="s">
        <v>26</v>
      </c>
      <c r="EI4" s="150" t="s">
        <v>27</v>
      </c>
      <c r="EJ4" s="150" t="s">
        <v>37</v>
      </c>
      <c r="EK4" s="151" t="s">
        <v>38</v>
      </c>
      <c r="EL4" s="287"/>
      <c r="EN4" s="219" t="s">
        <v>32</v>
      </c>
      <c r="EO4" s="187" t="s">
        <v>31</v>
      </c>
      <c r="EP4" s="187" t="s">
        <v>26</v>
      </c>
      <c r="EQ4" s="187" t="s">
        <v>27</v>
      </c>
      <c r="ER4" s="187" t="s">
        <v>37</v>
      </c>
      <c r="ES4" s="220" t="s">
        <v>38</v>
      </c>
      <c r="ET4" s="219" t="s">
        <v>32</v>
      </c>
      <c r="EU4" s="187" t="s">
        <v>31</v>
      </c>
      <c r="EV4" s="187" t="s">
        <v>26</v>
      </c>
      <c r="EW4" s="187" t="s">
        <v>27</v>
      </c>
      <c r="EX4" s="187" t="s">
        <v>37</v>
      </c>
      <c r="EY4" s="220" t="s">
        <v>38</v>
      </c>
      <c r="EZ4" s="219" t="s">
        <v>32</v>
      </c>
      <c r="FA4" s="187" t="s">
        <v>31</v>
      </c>
      <c r="FB4" s="187" t="s">
        <v>26</v>
      </c>
      <c r="FC4" s="187" t="s">
        <v>27</v>
      </c>
      <c r="FD4" s="187" t="s">
        <v>37</v>
      </c>
      <c r="FE4" s="220" t="s">
        <v>38</v>
      </c>
      <c r="FF4" s="287"/>
      <c r="FH4" s="219" t="s">
        <v>32</v>
      </c>
      <c r="FI4" s="187" t="s">
        <v>31</v>
      </c>
      <c r="FJ4" s="187" t="s">
        <v>26</v>
      </c>
      <c r="FK4" s="187" t="s">
        <v>27</v>
      </c>
      <c r="FL4" s="187" t="s">
        <v>37</v>
      </c>
      <c r="FM4" s="220" t="s">
        <v>38</v>
      </c>
      <c r="FN4" s="219" t="s">
        <v>32</v>
      </c>
      <c r="FO4" s="187" t="s">
        <v>31</v>
      </c>
      <c r="FP4" s="187" t="s">
        <v>26</v>
      </c>
      <c r="FQ4" s="187" t="s">
        <v>27</v>
      </c>
      <c r="FR4" s="187" t="s">
        <v>37</v>
      </c>
      <c r="FS4" s="220" t="s">
        <v>38</v>
      </c>
      <c r="FT4" s="219" t="s">
        <v>32</v>
      </c>
      <c r="FU4" s="187" t="s">
        <v>31</v>
      </c>
      <c r="FV4" s="187" t="s">
        <v>26</v>
      </c>
      <c r="FW4" s="187" t="s">
        <v>27</v>
      </c>
      <c r="FX4" s="187" t="s">
        <v>37</v>
      </c>
      <c r="FY4" s="220" t="s">
        <v>38</v>
      </c>
      <c r="FZ4" s="287"/>
      <c r="GB4" s="219" t="s">
        <v>32</v>
      </c>
      <c r="GC4" s="187" t="s">
        <v>31</v>
      </c>
      <c r="GD4" s="187" t="s">
        <v>26</v>
      </c>
      <c r="GE4" s="187" t="s">
        <v>27</v>
      </c>
      <c r="GF4" s="187" t="s">
        <v>37</v>
      </c>
      <c r="GG4" s="220" t="s">
        <v>38</v>
      </c>
      <c r="GH4" s="219" t="s">
        <v>32</v>
      </c>
      <c r="GI4" s="187" t="s">
        <v>31</v>
      </c>
      <c r="GJ4" s="187" t="s">
        <v>26</v>
      </c>
      <c r="GK4" s="187" t="s">
        <v>27</v>
      </c>
      <c r="GL4" s="187" t="s">
        <v>37</v>
      </c>
      <c r="GM4" s="220" t="s">
        <v>38</v>
      </c>
      <c r="GN4" s="219" t="s">
        <v>32</v>
      </c>
      <c r="GO4" s="187" t="s">
        <v>31</v>
      </c>
      <c r="GP4" s="187" t="s">
        <v>26</v>
      </c>
      <c r="GQ4" s="187" t="s">
        <v>27</v>
      </c>
      <c r="GR4" s="187" t="s">
        <v>37</v>
      </c>
      <c r="GS4" s="220" t="s">
        <v>38</v>
      </c>
      <c r="GT4" s="287"/>
      <c r="GV4" s="219" t="s">
        <v>32</v>
      </c>
      <c r="GW4" s="187" t="s">
        <v>31</v>
      </c>
      <c r="GX4" s="187" t="s">
        <v>26</v>
      </c>
      <c r="GY4" s="187" t="s">
        <v>27</v>
      </c>
      <c r="GZ4" s="187" t="s">
        <v>37</v>
      </c>
      <c r="HA4" s="220" t="s">
        <v>38</v>
      </c>
      <c r="HB4" s="219" t="s">
        <v>32</v>
      </c>
      <c r="HC4" s="187" t="s">
        <v>31</v>
      </c>
      <c r="HD4" s="187" t="s">
        <v>26</v>
      </c>
      <c r="HE4" s="187" t="s">
        <v>27</v>
      </c>
      <c r="HF4" s="187" t="s">
        <v>37</v>
      </c>
      <c r="HG4" s="220" t="s">
        <v>38</v>
      </c>
      <c r="HH4" s="219" t="s">
        <v>32</v>
      </c>
      <c r="HI4" s="187" t="s">
        <v>31</v>
      </c>
      <c r="HJ4" s="187" t="s">
        <v>26</v>
      </c>
      <c r="HK4" s="187" t="s">
        <v>27</v>
      </c>
      <c r="HL4" s="187" t="s">
        <v>37</v>
      </c>
      <c r="HM4" s="220" t="s">
        <v>38</v>
      </c>
      <c r="HN4" s="287"/>
      <c r="HP4" s="149" t="s">
        <v>32</v>
      </c>
      <c r="HQ4" s="150" t="s">
        <v>31</v>
      </c>
      <c r="HR4" s="150" t="s">
        <v>26</v>
      </c>
      <c r="HS4" s="150" t="s">
        <v>27</v>
      </c>
      <c r="HT4" s="150" t="s">
        <v>37</v>
      </c>
      <c r="HU4" s="151" t="s">
        <v>38</v>
      </c>
      <c r="HV4" s="149" t="s">
        <v>32</v>
      </c>
      <c r="HW4" s="150" t="s">
        <v>31</v>
      </c>
      <c r="HX4" s="150" t="s">
        <v>26</v>
      </c>
      <c r="HY4" s="150" t="s">
        <v>27</v>
      </c>
      <c r="HZ4" s="150" t="s">
        <v>37</v>
      </c>
      <c r="IA4" s="151" t="s">
        <v>38</v>
      </c>
      <c r="IB4" s="149" t="s">
        <v>32</v>
      </c>
      <c r="IC4" s="150" t="s">
        <v>31</v>
      </c>
      <c r="ID4" s="150" t="s">
        <v>26</v>
      </c>
      <c r="IE4" s="150" t="s">
        <v>27</v>
      </c>
      <c r="IF4" s="150" t="s">
        <v>37</v>
      </c>
      <c r="IG4" s="151" t="s">
        <v>38</v>
      </c>
      <c r="IH4" s="287"/>
    </row>
    <row r="5" spans="1:242" ht="15" customHeight="1" thickBot="1" x14ac:dyDescent="0.25">
      <c r="A5" s="130" t="s">
        <v>129</v>
      </c>
      <c r="B5" s="145" t="s">
        <v>19</v>
      </c>
      <c r="C5" s="105">
        <v>5.5555555555555556E-4</v>
      </c>
      <c r="D5" s="146">
        <v>11</v>
      </c>
      <c r="E5" s="146" t="str">
        <f t="shared" ref="E5:E11" si="0">IF(D5&gt;10,"0",IF(D5&gt;8,"1",IF(D5&gt;6,"3",IF(D5&gt;3,"5",IF(D5&gt;1,"7",IF(D5=1,"10"))))))</f>
        <v>0</v>
      </c>
      <c r="F5" s="67">
        <f>'PB -září'!E3/Závody!C5</f>
        <v>1.0229166666666667</v>
      </c>
      <c r="G5" s="147">
        <f t="shared" ref="G5:G11" si="1">IF(F5&gt;101.5%,7,IF(F5&gt;100%,5,IF(F5&gt;99%,3,IF(F5&gt;98%,2,IF(F5&gt;97%,1,0)))))</f>
        <v>7</v>
      </c>
      <c r="H5" s="5" t="s">
        <v>163</v>
      </c>
      <c r="I5" s="43">
        <v>6.3078703703703702E-4</v>
      </c>
      <c r="J5" s="6">
        <v>15</v>
      </c>
      <c r="K5" s="1" t="str">
        <f t="shared" ref="K5:K11" si="2">IF(J5&gt;10,"0",IF(J5&gt;8,"1",IF(J5&gt;6,"3",IF(J5&gt;3,"5",IF(J5&gt;1,"7",IF(J5=1,"10"))))))</f>
        <v>0</v>
      </c>
      <c r="L5" s="39">
        <f>'PB -září'!H3/Závody!I5</f>
        <v>1.0825688073394495</v>
      </c>
      <c r="M5" s="7">
        <f t="shared" ref="M5:M11" si="3">IF(L5&gt;101.5%,7,IF(L5&gt;100%,5,IF(L5&gt;99%,3,IF(L5&gt;98%,2,IF(L5&gt;97%,1,0)))))</f>
        <v>7</v>
      </c>
      <c r="N5" s="5" t="s">
        <v>16</v>
      </c>
      <c r="O5" s="99">
        <v>6.0648148148148139E-4</v>
      </c>
      <c r="P5" s="6">
        <v>15</v>
      </c>
      <c r="Q5" s="1" t="str">
        <f t="shared" ref="Q5:Q11" si="4">IF(P5&gt;10,"0",IF(P5&gt;8,"1",IF(P5&gt;6,"3",IF(P5&gt;3,"5",IF(P5&gt;1,"7",IF(P5=1,"10"))))))</f>
        <v>0</v>
      </c>
      <c r="R5" s="39">
        <f>'PB -září'!B3/Závody!O5</f>
        <v>1</v>
      </c>
      <c r="S5" s="7">
        <f t="shared" ref="S5:S11" si="5">IF(R5&gt;101.5%,7,IF(R5&gt;100%,5,IF(R5&gt;99%,3,IF(R5&gt;98%,2,IF(R5&gt;97%,1,0)))))</f>
        <v>3</v>
      </c>
      <c r="T5" s="12"/>
      <c r="U5" s="41">
        <f>E5+G5+K5+M5+Q5+S5+T5</f>
        <v>17</v>
      </c>
      <c r="X5" s="1" t="s">
        <v>20</v>
      </c>
      <c r="Y5" s="49">
        <v>1.1531250000000001E-3</v>
      </c>
      <c r="Z5" s="1">
        <v>10</v>
      </c>
      <c r="AA5" s="1" t="str">
        <f t="shared" ref="AA5:AA11" si="6">IF(Z5&gt;10,"0",IF(Z5&gt;8,"1",IF(Z5&gt;6,"3",IF(Z5&gt;3,"5",IF(Z5&gt;1,"7",IF(Z5=1,"10"))))))</f>
        <v>1</v>
      </c>
      <c r="AB5" s="16">
        <f>'PB -září'!F3/Závody!Y5</f>
        <v>1.0217805881762521</v>
      </c>
      <c r="AC5" s="7">
        <f t="shared" ref="AC5:AC11" si="7">IF(AB5&gt;101.5%,7,IF(AB5&gt;100%,5,IF(AB5&gt;99%,3,IF(AB5&gt;98%,2,IF(AB5&gt;97%,1,0)))))</f>
        <v>7</v>
      </c>
      <c r="AD5" s="5" t="s">
        <v>168</v>
      </c>
      <c r="AE5" s="49">
        <v>1.155324074074074E-3</v>
      </c>
      <c r="AF5" s="6">
        <v>13</v>
      </c>
      <c r="AG5" s="1" t="str">
        <f t="shared" ref="AG5:AG11" si="8">IF(AF5&gt;10,"0",IF(AF5&gt;8,"1",IF(AF5&gt;6,"3",IF(AF5&gt;3,"5",IF(AF5&gt;1,"7",IF(AF5=1,"10"))))))</f>
        <v>0</v>
      </c>
      <c r="AH5" s="39">
        <f>'PB -září'!Q3/Závody!AE5</f>
        <v>1.0769384892807052</v>
      </c>
      <c r="AI5" s="7">
        <f t="shared" ref="AI5:AI11" si="9">IF(AH5&gt;101.5%,7,IF(AH5&gt;100%,5,IF(AH5&gt;99%,3,IF(AH5&gt;98%,2,IF(AH5&gt;97%,1,0)))))</f>
        <v>7</v>
      </c>
      <c r="AJ5" s="5" t="s">
        <v>19</v>
      </c>
      <c r="AK5" s="49">
        <v>5.4374999999999996E-4</v>
      </c>
      <c r="AL5" s="6">
        <v>10</v>
      </c>
      <c r="AM5" s="1" t="str">
        <f t="shared" ref="AM5:AM11" si="10">IF(AL5&gt;10,"0",IF(AL5&gt;8,"1",IF(AL5&gt;6,"3",IF(AL5&gt;3,"5",IF(AL5&gt;1,"7",IF(AL5=1,"10"))))))</f>
        <v>1</v>
      </c>
      <c r="AN5" s="66">
        <f>'PB -září'!E3/Závody!AK5</f>
        <v>1.0451255853554706</v>
      </c>
      <c r="AO5" s="7">
        <f t="shared" ref="AO5:AO11" si="11">IF(AN5&gt;101.5%,7,IF(AN5&gt;100%,5,IF(AN5&gt;99%,3,IF(AN5&gt;98%,2,IF(AN5&gt;97%,1,0)))))</f>
        <v>7</v>
      </c>
      <c r="AP5" s="42">
        <f>AA5+AC5+AG5+AI5+AM5+AO5</f>
        <v>23</v>
      </c>
      <c r="AR5" s="5" t="s">
        <v>12</v>
      </c>
      <c r="AS5" s="49">
        <v>4.3750000000000001E-4</v>
      </c>
      <c r="AT5" s="6">
        <v>2</v>
      </c>
      <c r="AU5" s="1" t="str">
        <f t="shared" ref="AU5:AU13" si="12">IF(AT5&gt;10,"0",IF(AT5&gt;8,"1",IF(AT5&gt;6,"3",IF(AT5&gt;3,"5",IF(AT5&gt;1,"7",IF(AT5=1,"10"))))))</f>
        <v>7</v>
      </c>
      <c r="AV5" s="16">
        <f>'PB -září'!K3/Závody!AS5</f>
        <v>1.0952380952380951</v>
      </c>
      <c r="AW5" s="7">
        <f t="shared" ref="AW5:AW11" si="13">IF(AV5&gt;101.5%,7,IF(AV5&gt;100%,5,IF(AV5&gt;99%,3,IF(AV5&gt;98%,2,IF(AV5&gt;97%,1,0)))))</f>
        <v>7</v>
      </c>
      <c r="AX5" s="5" t="s">
        <v>20</v>
      </c>
      <c r="AY5" s="49">
        <v>1.1458333333333333E-3</v>
      </c>
      <c r="AZ5" s="6">
        <v>3</v>
      </c>
      <c r="BA5" s="1" t="str">
        <f t="shared" ref="BA5:BA13" si="14">IF(AZ5&gt;10,"0",IF(AZ5&gt;8,"1",IF(AZ5&gt;6,"3",IF(AZ5&gt;3,"5",IF(AZ5&gt;1,"7",IF(AZ5=1,"10"))))))</f>
        <v>7</v>
      </c>
      <c r="BB5" s="39">
        <f>'PB -září'!F3/Závody!AY5</f>
        <v>1.0282828282828282</v>
      </c>
      <c r="BC5" s="7">
        <f t="shared" ref="BC5:BC11" si="15">IF(BB5&gt;101.5%,7,IF(BB5&gt;100%,5,IF(BB5&gt;99%,3,IF(BB5&gt;98%,2,IF(BB5&gt;97%,1,0)))))</f>
        <v>7</v>
      </c>
      <c r="BD5" s="5" t="s">
        <v>13</v>
      </c>
      <c r="BE5" s="49">
        <v>1.0509259259259259E-3</v>
      </c>
      <c r="BF5" s="6">
        <v>4</v>
      </c>
      <c r="BG5" s="1" t="str">
        <f t="shared" ref="BG5:BG13" si="16">IF(BF5&gt;10,"0",IF(BF5&gt;8,"1",IF(BF5&gt;6,"3",IF(BF5&gt;3,"5",IF(BF5&gt;1,"7",IF(BF5=1,"10"))))))</f>
        <v>5</v>
      </c>
      <c r="BH5" s="39">
        <f>'PB -září'!L3/Závody!BE5</f>
        <v>1.0363436123348018</v>
      </c>
      <c r="BI5" s="7">
        <f t="shared" ref="BI5:BI11" si="17">IF(BH5&gt;101.5%,7,IF(BH5&gt;100%,5,IF(BH5&gt;99%,3,IF(BH5&gt;98%,2,IF(BH5&gt;97%,1,0)))))</f>
        <v>7</v>
      </c>
      <c r="BJ5" s="41">
        <f>AU5+AW5+BA5+BC5+BG5+BI5</f>
        <v>40</v>
      </c>
      <c r="BL5" s="5" t="s">
        <v>19</v>
      </c>
      <c r="BM5" s="178">
        <v>5.3356481481481473E-4</v>
      </c>
      <c r="BN5" s="6">
        <v>1</v>
      </c>
      <c r="BO5" s="173" t="str">
        <f>IF(BN5&gt;10,"0",IF(BN5&gt;8,"2",IF(BN5&gt;6,"6",IF(BN5&gt;3,"10",IF(BN5&gt;1,"14",IF(BN5=1,"20"))))))</f>
        <v>20</v>
      </c>
      <c r="BP5" s="176">
        <f>'PB -září'!E3/Závody!BM5</f>
        <v>1.0650759219088939</v>
      </c>
      <c r="BQ5" s="7">
        <f t="shared" ref="BQ5:BQ13" si="18">IF(BP5&gt;101.5%,7,IF(BP5&gt;100%,5,IF(BP5&gt;99%,3,IF(BP5&gt;98%,2,IF(BP5&gt;97%,1,0)))))</f>
        <v>7</v>
      </c>
      <c r="BR5" s="5" t="s">
        <v>12</v>
      </c>
      <c r="BS5" s="178">
        <v>4.5370370370370378E-4</v>
      </c>
      <c r="BT5" s="6">
        <v>2</v>
      </c>
      <c r="BU5" s="173" t="str">
        <f>IF(BT5&gt;10,"0",IF(BT5&gt;8,"2",IF(BT5&gt;6,"6",IF(BT5&gt;3,"10",IF(BT5&gt;1,"14",IF(BT5=1,"20"))))))</f>
        <v>14</v>
      </c>
      <c r="BV5" s="39">
        <f>'PB -září'!K3/Závody!BS5</f>
        <v>1.0561224489795915</v>
      </c>
      <c r="BW5" s="7">
        <f t="shared" ref="BW5:BW13" si="19">IF(BV5&gt;101.5%,7,IF(BV5&gt;100%,5,IF(BV5&gt;99%,3,IF(BV5&gt;98%,2,IF(BV5&gt;97%,1,0)))))</f>
        <v>7</v>
      </c>
      <c r="BX5" s="5" t="s">
        <v>20</v>
      </c>
      <c r="BY5" s="178">
        <v>1.1168981481481483E-3</v>
      </c>
      <c r="BZ5" s="6">
        <v>2</v>
      </c>
      <c r="CA5" s="173" t="str">
        <f>IF(BZ5&gt;10,"0",IF(BZ5&gt;8,"2",IF(BZ5&gt;6,"6",IF(BZ5&gt;3,"10",IF(BZ5&gt;1,"14",IF(BZ5=1,"20"))))))</f>
        <v>14</v>
      </c>
      <c r="CB5" s="39">
        <f>'PB -září'!F3/Závody!BY5</f>
        <v>1.054922279792746</v>
      </c>
      <c r="CC5" s="7">
        <f t="shared" ref="CC5:CC13" si="20">IF(CB5&gt;101.5%,7,IF(CB5&gt;100%,5,IF(CB5&gt;99%,3,IF(CB5&gt;98%,2,IF(CB5&gt;97%,1,0)))))</f>
        <v>7</v>
      </c>
      <c r="CD5" s="177">
        <f>BO5+BQ5+BU5+BW5+CA5+CC5</f>
        <v>69</v>
      </c>
      <c r="CF5" s="5"/>
      <c r="CG5" s="178"/>
      <c r="CH5" s="6"/>
      <c r="CI5" s="173" t="b">
        <f>IF(CH5&gt;10,"0",IF(CH5&gt;8,"2",IF(CH5&gt;6,"6",IF(CH5&gt;3,"10",IF(CH5&gt;1,"14",IF(CH5=1,"20"))))))</f>
        <v>0</v>
      </c>
      <c r="CJ5" s="176"/>
      <c r="CK5" s="7">
        <f t="shared" ref="CK5:CK13" si="21">IF(CJ5&gt;101.5%,7,IF(CJ5&gt;100%,5,IF(CJ5&gt;99%,3,IF(CJ5&gt;98%,2,IF(CJ5&gt;97%,1,0)))))</f>
        <v>0</v>
      </c>
      <c r="CL5" s="5"/>
      <c r="CM5" s="178"/>
      <c r="CN5" s="6"/>
      <c r="CO5" s="173"/>
      <c r="CP5" s="39"/>
      <c r="CQ5" s="7">
        <f t="shared" ref="CQ5:CQ13" si="22">IF(CP5&gt;101.5%,7,IF(CP5&gt;100%,5,IF(CP5&gt;99%,3,IF(CP5&gt;98%,2,IF(CP5&gt;97%,1,0)))))</f>
        <v>0</v>
      </c>
      <c r="CR5" s="5"/>
      <c r="CS5" s="178"/>
      <c r="CT5" s="6"/>
      <c r="CU5" s="173" t="b">
        <f>IF(CT5&gt;10,"0",IF(CT5&gt;8,"2",IF(CT5&gt;6,"6",IF(CT5&gt;3,"10",IF(CT5&gt;1,"14",IF(CT5=1,"20"))))))</f>
        <v>0</v>
      </c>
      <c r="CV5" s="39"/>
      <c r="CW5" s="7">
        <f t="shared" ref="CW5:CW13" si="23">IF(CV5&gt;101.5%,7,IF(CV5&gt;100%,5,IF(CV5&gt;99%,3,IF(CV5&gt;98%,2,IF(CV5&gt;97%,1,0)))))</f>
        <v>0</v>
      </c>
      <c r="CX5" s="177">
        <f>CI5+CK5+CO5+CQ5+CU5+CW5</f>
        <v>0</v>
      </c>
      <c r="CZ5" s="5" t="s">
        <v>20</v>
      </c>
      <c r="DA5" s="178">
        <v>1.1238425925925927E-3</v>
      </c>
      <c r="DB5" s="6">
        <v>5</v>
      </c>
      <c r="DC5" s="173" t="str">
        <f>IF(DB5&gt;10,"0",IF(DB5&gt;8,"1",IF(DB5&gt;6,"3",IF(DB5&gt;3,"5",IF(DB5&gt;1,"7",IF(DB5=1,"10"))))))</f>
        <v>5</v>
      </c>
      <c r="DD5" s="176">
        <f>'PB -září'!F3/Závody!DA5</f>
        <v>1.0484037075180226</v>
      </c>
      <c r="DE5" s="7">
        <f t="shared" ref="DE5:DE13" si="24">IF(DD5&gt;101.5%,7,IF(DD5&gt;100%,5,IF(DD5&gt;99%,3,IF(DD5&gt;98%,2,IF(DD5&gt;97%,1,0)))))</f>
        <v>7</v>
      </c>
      <c r="DF5" s="5" t="s">
        <v>17</v>
      </c>
      <c r="DG5" s="178">
        <v>1.3425925925925925E-3</v>
      </c>
      <c r="DH5" s="6">
        <v>8</v>
      </c>
      <c r="DI5" s="173" t="str">
        <f>IF(DH5&gt;10,"0",IF(DH5&gt;8,"1",IF(DH5&gt;6,"3",IF(DH5&gt;3,"5",IF(DH5&gt;1,"7",IF(DH5=1,"10"))))))</f>
        <v>3</v>
      </c>
      <c r="DJ5" s="39">
        <f>'PB -září'!C3/Závody!DG5</f>
        <v>0.99913793103448278</v>
      </c>
      <c r="DK5" s="7">
        <f t="shared" ref="DK5:DK13" si="25">IF(DJ5&gt;101.5%,7,IF(DJ5&gt;100%,5,IF(DJ5&gt;99%,3,IF(DJ5&gt;98%,2,IF(DJ5&gt;97%,1,0)))))</f>
        <v>3</v>
      </c>
      <c r="DL5" s="5" t="s">
        <v>13</v>
      </c>
      <c r="DM5" s="178">
        <v>9.9537037037037042E-4</v>
      </c>
      <c r="DN5" s="6">
        <v>7</v>
      </c>
      <c r="DO5" s="173" t="str">
        <f>IF(DN5&gt;10,"0",IF(DN5&gt;8,"1",IF(DN5&gt;6,"3",IF(DN5&gt;3,"5",IF(DN5&gt;1,"7",IF(DN5=1,"10"))))))</f>
        <v>3</v>
      </c>
      <c r="DP5" s="39">
        <f>'PB -září'!L3/Závody!DM5</f>
        <v>1.0941860465116278</v>
      </c>
      <c r="DQ5" s="7">
        <f t="shared" ref="DQ5:DQ13" si="26">IF(DP5&gt;101.5%,7,IF(DP5&gt;100%,5,IF(DP5&gt;99%,3,IF(DP5&gt;98%,2,IF(DP5&gt;97%,1,0)))))</f>
        <v>7</v>
      </c>
      <c r="DR5" s="177">
        <f>DC5+DE5+DI5+DK5+DO5+DQ5</f>
        <v>28</v>
      </c>
      <c r="DT5" s="5" t="s">
        <v>19</v>
      </c>
      <c r="DU5" s="178">
        <v>5.0000000000000012E-4</v>
      </c>
      <c r="DV5" s="6">
        <v>6</v>
      </c>
      <c r="DW5" s="173" t="str">
        <f>IF(DV5&gt;10,"0",IF(DV5&gt;8,"1",IF(DV5&gt;6,"3",IF(DV5&gt;3,"5",IF(DV5&gt;1,"7",IF(DV5=1,"10"))))))</f>
        <v>5</v>
      </c>
      <c r="DX5" s="176">
        <f>'PB - leden'!E3/Závody!DU5</f>
        <v>1.0671296296296293</v>
      </c>
      <c r="DY5" s="7">
        <f t="shared" ref="DY5:DY13" si="27">IF(DX5&gt;101.5%,7,IF(DX5&gt;100%,5,IF(DX5&gt;99%,3,IF(DX5&gt;98%,2,IF(DX5&gt;97%,1,0)))))</f>
        <v>7</v>
      </c>
      <c r="DZ5" s="5" t="s">
        <v>22</v>
      </c>
      <c r="EA5" s="178">
        <v>6.0069444444444439E-4</v>
      </c>
      <c r="EB5" s="6">
        <v>17</v>
      </c>
      <c r="EC5" s="173" t="str">
        <f>IF(EB5&gt;10,"0",IF(EB5&gt;8,"1",IF(EB5&gt;6,"3",IF(EB5&gt;3,"5",IF(EB5&gt;1,"7",IF(EB5=1,"10"))))))</f>
        <v>0</v>
      </c>
      <c r="ED5" s="39">
        <f>'PB - leden'!H3/Závody!EA5</f>
        <v>1.0327552986512525</v>
      </c>
      <c r="EE5" s="7">
        <f t="shared" ref="EE5:EE13" si="28">IF(ED5&gt;101.5%,7,IF(ED5&gt;100%,5,IF(ED5&gt;99%,3,IF(ED5&gt;98%,2,IF(ED5&gt;97%,1,0)))))</f>
        <v>7</v>
      </c>
      <c r="EF5" s="5" t="s">
        <v>284</v>
      </c>
      <c r="EG5" s="178">
        <v>4.1550925925925918E-4</v>
      </c>
      <c r="EH5" s="6">
        <v>2</v>
      </c>
      <c r="EI5" s="173" t="str">
        <f>IF(EH5&gt;10,"0",IF(EH5&gt;8,"1",IF(EH5&gt;6,"3",IF(EH5&gt;3,"5",IF(EH5&gt;1,"7",IF(EH5=1,"10"))))))</f>
        <v>7</v>
      </c>
      <c r="EJ5" s="39">
        <f>'PB - leden'!K3/Závody!EG5</f>
        <v>1.0529247910863513</v>
      </c>
      <c r="EK5" s="7">
        <f t="shared" ref="EK5:EK13" si="29">IF(EJ5&gt;101.5%,7,IF(EJ5&gt;100%,5,IF(EJ5&gt;99%,3,IF(EJ5&gt;98%,2,IF(EJ5&gt;97%,1,0)))))</f>
        <v>7</v>
      </c>
      <c r="EL5" s="177">
        <f>DW5+DY5+EC5+EE5+EI5+EK5</f>
        <v>33</v>
      </c>
      <c r="EN5" s="5" t="s">
        <v>12</v>
      </c>
      <c r="EO5" s="221">
        <v>4.153935185185185E-4</v>
      </c>
      <c r="EP5" s="6">
        <v>2</v>
      </c>
      <c r="EQ5" s="6" t="str">
        <f>IF(EP5&gt;10,"0",IF(EP5&gt;8,"1",IF(EP5&gt;6,"3",IF(EP5&gt;3,"5",IF(EP5&gt;1,"7",IF(EP5=1,"10"))))))</f>
        <v>7</v>
      </c>
      <c r="ER5" s="17">
        <f>'PB - leden'!K3/Závody!EO5</f>
        <v>1.0532181666202285</v>
      </c>
      <c r="ES5" s="7">
        <f t="shared" ref="ES5:ES13" si="30">IF(ER5&gt;101.5%,7,IF(ER5&gt;100%,5,IF(ER5&gt;99%,3,IF(ER5&gt;98%,2,IF(ER5&gt;97%,1,0)))))</f>
        <v>7</v>
      </c>
      <c r="ET5" s="5" t="s">
        <v>19</v>
      </c>
      <c r="EU5" s="221">
        <v>5.1851851851851853E-4</v>
      </c>
      <c r="EV5" s="6">
        <v>5</v>
      </c>
      <c r="EW5" s="6" t="str">
        <f>IF(EV5&gt;10,"0",IF(EV5&gt;8,"1",IF(EV5&gt;6,"3",IF(EV5&gt;3,"5",IF(EV5&gt;1,"7",IF(EV5=1,"10"))))))</f>
        <v>5</v>
      </c>
      <c r="EX5" s="17">
        <f>'PB - leden'!E3/Závody!EU5</f>
        <v>1.029017857142857</v>
      </c>
      <c r="EY5" s="7">
        <f t="shared" ref="EY5:EY13" si="31">IF(EX5&gt;101.5%,7,IF(EX5&gt;100%,5,IF(EX5&gt;99%,3,IF(EX5&gt;98%,2,IF(EX5&gt;97%,1,0)))))</f>
        <v>7</v>
      </c>
      <c r="EZ5" s="5" t="s">
        <v>13</v>
      </c>
      <c r="FA5" s="221">
        <v>9.4710648148148139E-4</v>
      </c>
      <c r="FB5" s="6">
        <v>2</v>
      </c>
      <c r="FC5" s="6" t="str">
        <f>IF(FB5&gt;10,"0",IF(FB5&gt;8,"1",IF(FB5&gt;6,"3",IF(FB5&gt;3,"5",IF(FB5&gt;1,"7",IF(FB5=1,"10"))))))</f>
        <v>7</v>
      </c>
      <c r="FD5" s="17">
        <f>'PB - leden'!L3/Závody!FA5</f>
        <v>1.05095930587804</v>
      </c>
      <c r="FE5" s="7">
        <f t="shared" ref="FE5:FE13" si="32">IF(FD5&gt;101.5%,7,IF(FD5&gt;100%,5,IF(FD5&gt;99%,3,IF(FD5&gt;98%,2,IF(FD5&gt;97%,1,0)))))</f>
        <v>7</v>
      </c>
      <c r="FF5" s="177">
        <f>EQ5+ES5+EW5+EY5+FC5+FE5</f>
        <v>40</v>
      </c>
      <c r="FH5" s="5" t="s">
        <v>12</v>
      </c>
      <c r="FI5" s="221">
        <v>4.1099537037037038E-4</v>
      </c>
      <c r="FJ5" s="6">
        <v>4</v>
      </c>
      <c r="FK5" s="6" t="str">
        <f>IF(FJ5&gt;10,"0",IF(FJ5&gt;8,"1",IF(FJ5&gt;6,"3",IF(FJ5&gt;3,"5",IF(FJ5&gt;1,"7",IF(FJ5=1,"10"))))))</f>
        <v>5</v>
      </c>
      <c r="FL5" s="17">
        <f>'PB - leden'!K3/Závody!FI5</f>
        <v>1.0644888763728528</v>
      </c>
      <c r="FM5" s="7">
        <f t="shared" ref="FM5:FM13" si="33">IF(FL5&gt;101.5%,7,IF(FL5&gt;100%,5,IF(FL5&gt;99%,3,IF(FL5&gt;98%,2,IF(FL5&gt;97%,1,0)))))</f>
        <v>7</v>
      </c>
      <c r="FN5" s="5" t="s">
        <v>16</v>
      </c>
      <c r="FO5" s="221">
        <v>5.3194444444444448E-4</v>
      </c>
      <c r="FP5" s="6">
        <v>7</v>
      </c>
      <c r="FQ5" s="6" t="str">
        <f>IF(FP5&gt;10,"0",IF(FP5&gt;8,"1",IF(FP5&gt;6,"3",IF(FP5&gt;3,"5",IF(FP5&gt;1,"7",IF(FP5=1,"10"))))))</f>
        <v>3</v>
      </c>
      <c r="FR5" s="17">
        <f>'PB - leden'!B3/Závody!FO5</f>
        <v>1.0683202785030461</v>
      </c>
      <c r="FS5" s="7">
        <f t="shared" ref="FS5:FS13" si="34">IF(FR5&gt;101.5%,7,IF(FR5&gt;100%,5,IF(FR5&gt;99%,3,IF(FR5&gt;98%,2,IF(FR5&gt;97%,1,0)))))</f>
        <v>7</v>
      </c>
      <c r="FT5" s="5" t="s">
        <v>168</v>
      </c>
      <c r="FU5" s="221">
        <v>1.0949074074074075E-3</v>
      </c>
      <c r="FV5" s="6">
        <v>7</v>
      </c>
      <c r="FW5" s="6" t="str">
        <f>IF(FV5&gt;10,"0",IF(FV5&gt;8,"1",IF(FV5&gt;6,"3",IF(FV5&gt;3,"5",IF(FV5&gt;1,"7",IF(FV5=1,"10"))))))</f>
        <v>3</v>
      </c>
      <c r="FX5" s="17">
        <f>'PB - leden'!Q3/Závody!FU5</f>
        <v>1.0551797040169131</v>
      </c>
      <c r="FY5" s="7">
        <f t="shared" ref="FY5:FY13" si="35">IF(FX5&gt;101.5%,7,IF(FX5&gt;100%,5,IF(FX5&gt;99%,3,IF(FX5&gt;98%,2,IF(FX5&gt;97%,1,0)))))</f>
        <v>7</v>
      </c>
      <c r="FZ5" s="177">
        <f>FK5+FM5+FQ5+FS5+FW5+FY5</f>
        <v>32</v>
      </c>
      <c r="GB5" s="5" t="s">
        <v>12</v>
      </c>
      <c r="GC5" s="43">
        <v>4.1898148148148155E-4</v>
      </c>
      <c r="GD5" s="6">
        <v>3</v>
      </c>
      <c r="GE5" s="6" t="str">
        <f>IF(GD5&gt;10,"0",IF(GD5&gt;8,"1",IF(GD5&gt;6,"3",IF(GD5&gt;3,"5",IF(GD5&gt;1,"7",IF(GD5=1,"10"))))))</f>
        <v>7</v>
      </c>
      <c r="GF5" s="176">
        <f>'PB - březen '!K3/Závody!GC5</f>
        <v>0.98093922651933685</v>
      </c>
      <c r="GG5" s="173">
        <f t="shared" ref="GG5:GG13" si="36">IF(GF5&gt;101.5%,7,IF(GF5&gt;100%,5,IF(GF5&gt;99%,3,IF(GF5&gt;98%,2,IF(GF5&gt;97%,1,0)))))</f>
        <v>2</v>
      </c>
      <c r="GH5" s="229" t="s">
        <v>16</v>
      </c>
      <c r="GI5" s="221">
        <v>5.3356481481481473E-4</v>
      </c>
      <c r="GJ5" s="6">
        <v>3</v>
      </c>
      <c r="GK5" s="6" t="str">
        <f>IF(GJ5&gt;10,"0",IF(GJ5&gt;8,"1",IF(GJ5&gt;6,"3",IF(GJ5&gt;3,"5",IF(GJ5&gt;1,"7",IF(GJ5=1,"10"))))))</f>
        <v>7</v>
      </c>
      <c r="GL5" s="176">
        <f>'PB - březen '!B3/Závody!GI5</f>
        <v>0.99696312364425188</v>
      </c>
      <c r="GM5" s="7">
        <f t="shared" ref="GM5" si="37">IF(GL5&gt;101.5%,7,IF(GL5&gt;100%,5,IF(GL5&gt;99%,3,IF(GL5&gt;98%,2,IF(GL5&gt;97%,1,0)))))</f>
        <v>3</v>
      </c>
      <c r="GN5" s="5" t="s">
        <v>13</v>
      </c>
      <c r="GO5" s="221">
        <v>9.2569444444444437E-4</v>
      </c>
      <c r="GP5" s="6">
        <v>1</v>
      </c>
      <c r="GQ5" s="6" t="str">
        <f>IF(GP5&gt;10,"0",IF(GP5&gt;8,"1",IF(GP5&gt;6,"3",IF(GP5&gt;3,"5",IF(GP5&gt;1,"7",IF(GP5=1,"10"))))))</f>
        <v>10</v>
      </c>
      <c r="GR5" s="195">
        <f>'PB - březen '!L3/Závody!GO5</f>
        <v>1.0252563140785198</v>
      </c>
      <c r="GS5" s="7">
        <f t="shared" ref="GS5:GS6" si="38">IF(GR5&gt;101.5%,7,IF(GR5&gt;100%,5,IF(GR5&gt;99%,3,IF(GR5&gt;98%,2,IF(GR5&gt;97%,1,0)))))</f>
        <v>7</v>
      </c>
      <c r="GT5" s="177">
        <f>GE5+GG5+GK5+GM5+GQ5+GS5</f>
        <v>36</v>
      </c>
      <c r="GV5" s="5" t="s">
        <v>12</v>
      </c>
      <c r="GW5" s="43">
        <v>4.1400462962962967E-4</v>
      </c>
      <c r="GX5" s="6">
        <v>1</v>
      </c>
      <c r="GY5" s="6" t="str">
        <f>IF(GX5&gt;10,"0",IF(GX5&gt;8,"1",IF(GX5&gt;6,"3",IF(GX5&gt;3,"5",IF(GX5&gt;1,"7",IF(GX5=1,"10"))))))</f>
        <v>10</v>
      </c>
      <c r="GZ5" s="176">
        <f>'PB - březen '!K3/Závody!GW5</f>
        <v>0.99273133911098677</v>
      </c>
      <c r="HA5" s="173">
        <f t="shared" ref="HA5:HA13" si="39">IF(GZ5&gt;101.5%,7,IF(GZ5&gt;100%,5,IF(GZ5&gt;99%,3,IF(GZ5&gt;98%,2,IF(GZ5&gt;97%,1,0)))))</f>
        <v>3</v>
      </c>
      <c r="HB5" s="229" t="s">
        <v>19</v>
      </c>
      <c r="HC5" s="221">
        <v>4.9907407407407409E-4</v>
      </c>
      <c r="HD5" s="6">
        <v>1</v>
      </c>
      <c r="HE5" s="6" t="str">
        <f>IF(HD5&gt;10,"0",IF(HD5&gt;8,"1",IF(HD5&gt;6,"3",IF(HD5&gt;3,"5",IF(HD5&gt;1,"7",IF(HD5=1,"10"))))))</f>
        <v>10</v>
      </c>
      <c r="HF5" s="176">
        <f>'PB - březen '!E3/Závody!HC5</f>
        <v>1.0018552875695734</v>
      </c>
      <c r="HG5" s="7">
        <f t="shared" ref="HG5:HG6" si="40">IF(HF5&gt;101.5%,7,IF(HF5&gt;100%,5,IF(HF5&gt;99%,3,IF(HF5&gt;98%,2,IF(HF5&gt;97%,1,0)))))</f>
        <v>5</v>
      </c>
      <c r="HH5" s="5" t="s">
        <v>20</v>
      </c>
      <c r="HI5" s="221">
        <v>1.0684027777777777E-3</v>
      </c>
      <c r="HJ5" s="6">
        <v>1</v>
      </c>
      <c r="HK5" s="6" t="str">
        <f>IF(HJ5&gt;10,"0",IF(HJ5&gt;8,"1",IF(HJ5&gt;6,"3",IF(HJ5&gt;3,"5",IF(HJ5&gt;1,"7",IF(HJ5=1,"10"))))))</f>
        <v>10</v>
      </c>
      <c r="HL5" s="195">
        <f>'PB - březen '!F3/Závody!HI5</f>
        <v>1.0453905319033694</v>
      </c>
      <c r="HM5" s="7">
        <f t="shared" ref="HM5:HM13" si="41">IF(HL5&gt;101.5%,7,IF(HL5&gt;100%,5,IF(HL5&gt;99%,3,IF(HL5&gt;98%,2,IF(HL5&gt;97%,1,0)))))</f>
        <v>7</v>
      </c>
      <c r="HN5" s="177">
        <f>GY5+HA5+HE5+HG5+HK5+HM5</f>
        <v>45</v>
      </c>
      <c r="HP5" s="5" t="s">
        <v>12</v>
      </c>
      <c r="HQ5" s="178">
        <v>4.0763888888888886E-4</v>
      </c>
      <c r="HR5" s="6">
        <v>2</v>
      </c>
      <c r="HS5" s="173" t="str">
        <f>IF(HR5&gt;10,"0",IF(HR5&gt;8,"2",IF(HR5&gt;6,"6",IF(HR5&gt;3,"10",IF(HR5&gt;1,"14",IF(HR5=1,"20"))))))</f>
        <v>14</v>
      </c>
      <c r="HT5" s="176">
        <f>'PB - březen '!K3/Závody!HQ5</f>
        <v>1.0082339579784214</v>
      </c>
      <c r="HU5" s="7">
        <f t="shared" ref="HU5:HU13" si="42">IF(HT5&gt;101.5%,7,IF(HT5&gt;100%,5,IF(HT5&gt;99%,3,IF(HT5&gt;98%,2,IF(HT5&gt;97%,1,0)))))</f>
        <v>5</v>
      </c>
      <c r="HV5" s="5" t="s">
        <v>20</v>
      </c>
      <c r="HW5" s="178">
        <v>1.0560185185185184E-3</v>
      </c>
      <c r="HX5" s="6">
        <v>1</v>
      </c>
      <c r="HY5" s="173" t="str">
        <f>IF(HX5&gt;10,"0",IF(HX5&gt;8,"2",IF(HX5&gt;6,"6",IF(HX5&gt;3,"10",IF(HX5&gt;1,"14",IF(HX5=1,"20"))))))</f>
        <v>20</v>
      </c>
      <c r="HZ5" s="39">
        <f>'PB - březen '!F3/Závody!HW5</f>
        <v>1.0576501534414733</v>
      </c>
      <c r="IA5" s="7">
        <f t="shared" ref="IA5:IA13" si="43">IF(HZ5&gt;101.5%,7,IF(HZ5&gt;100%,5,IF(HZ5&gt;99%,3,IF(HZ5&gt;98%,2,IF(HZ5&gt;97%,1,0)))))</f>
        <v>7</v>
      </c>
      <c r="IB5" s="5" t="s">
        <v>14</v>
      </c>
      <c r="IC5" s="178">
        <v>4.1707175925925931E-3</v>
      </c>
      <c r="ID5" s="6">
        <v>1</v>
      </c>
      <c r="IE5" s="173" t="str">
        <f>IF(ID5&gt;10,"0",IF(ID5&gt;8,"2",IF(ID5&gt;6,"6",IF(ID5&gt;3,"10",IF(ID5&gt;1,"14",IF(ID5=1,"20"))))))</f>
        <v>20</v>
      </c>
      <c r="IF5" s="39">
        <f>'PB - březen '!N3/Závody!IC5</f>
        <v>1.0396558901068405</v>
      </c>
      <c r="IG5" s="7">
        <f t="shared" ref="IG5:IG13" si="44">IF(IF5&gt;101.5%,7,IF(IF5&gt;100%,5,IF(IF5&gt;99%,3,IF(IF5&gt;98%,2,IF(IF5&gt;97%,1,0)))))</f>
        <v>7</v>
      </c>
      <c r="IH5" s="177">
        <f>HS5+HU5+HY5+IA5+IE5+IG5</f>
        <v>73</v>
      </c>
    </row>
    <row r="6" spans="1:242" ht="15" customHeight="1" thickBot="1" x14ac:dyDescent="0.25">
      <c r="A6" s="130" t="s">
        <v>130</v>
      </c>
      <c r="B6" s="9"/>
      <c r="C6" s="49"/>
      <c r="D6" s="1"/>
      <c r="E6" s="1" t="b">
        <f t="shared" si="0"/>
        <v>0</v>
      </c>
      <c r="F6" s="40" t="e">
        <f>'PB -září'!E4/Závody!C6</f>
        <v>#DIV/0!</v>
      </c>
      <c r="G6" s="10" t="e">
        <f t="shared" si="1"/>
        <v>#DIV/0!</v>
      </c>
      <c r="H6" s="9"/>
      <c r="I6" s="49"/>
      <c r="J6" s="1"/>
      <c r="K6" s="1" t="b">
        <f t="shared" si="2"/>
        <v>0</v>
      </c>
      <c r="L6" s="40" t="e">
        <f>'PB -září'!K4/Závody!I6</f>
        <v>#DIV/0!</v>
      </c>
      <c r="M6" s="10" t="e">
        <f t="shared" si="3"/>
        <v>#DIV/0!</v>
      </c>
      <c r="N6" s="9"/>
      <c r="O6" s="49"/>
      <c r="P6" s="1"/>
      <c r="Q6" s="1" t="b">
        <f t="shared" si="4"/>
        <v>0</v>
      </c>
      <c r="R6" s="40" t="e">
        <f>'PB -září'!Q4/Závody!O6</f>
        <v>#DIV/0!</v>
      </c>
      <c r="S6" s="10" t="e">
        <f t="shared" si="5"/>
        <v>#DIV/0!</v>
      </c>
      <c r="T6" s="8"/>
      <c r="U6" s="42">
        <v>0</v>
      </c>
      <c r="X6" s="65"/>
      <c r="Y6" s="49"/>
      <c r="Z6" s="1"/>
      <c r="AA6" s="1" t="b">
        <f t="shared" si="6"/>
        <v>0</v>
      </c>
      <c r="AB6" s="16" t="e">
        <f>'PB -září'!E4/Závody!Y6</f>
        <v>#DIV/0!</v>
      </c>
      <c r="AC6" s="10" t="e">
        <f t="shared" si="7"/>
        <v>#DIV/0!</v>
      </c>
      <c r="AD6" s="65"/>
      <c r="AE6" s="49"/>
      <c r="AF6" s="1"/>
      <c r="AG6" s="1" t="b">
        <f t="shared" si="8"/>
        <v>0</v>
      </c>
      <c r="AH6" s="40" t="e">
        <f>'PB -září'!L4/Závody!AE6</f>
        <v>#DIV/0!</v>
      </c>
      <c r="AI6" s="10" t="e">
        <f t="shared" si="9"/>
        <v>#DIV/0!</v>
      </c>
      <c r="AJ6" s="65"/>
      <c r="AK6" s="49"/>
      <c r="AL6" s="1"/>
      <c r="AM6" s="1" t="b">
        <f t="shared" si="10"/>
        <v>0</v>
      </c>
      <c r="AN6" s="16" t="e">
        <f>'PB -září'!R4/Závody!AK6</f>
        <v>#DIV/0!</v>
      </c>
      <c r="AO6" s="10" t="e">
        <f t="shared" si="11"/>
        <v>#DIV/0!</v>
      </c>
      <c r="AP6" s="42">
        <v>0</v>
      </c>
      <c r="AR6" s="9" t="s">
        <v>20</v>
      </c>
      <c r="AS6" s="49">
        <v>1.181712962962963E-3</v>
      </c>
      <c r="AT6" s="1">
        <v>4</v>
      </c>
      <c r="AU6" s="1" t="str">
        <f t="shared" si="12"/>
        <v>5</v>
      </c>
      <c r="AV6" s="16">
        <f>'PB -září'!F4/Závody!AS6</f>
        <v>1</v>
      </c>
      <c r="AW6" s="10">
        <f t="shared" si="13"/>
        <v>3</v>
      </c>
      <c r="AX6" s="9" t="s">
        <v>19</v>
      </c>
      <c r="AY6" s="49">
        <v>5.3819444444444444E-4</v>
      </c>
      <c r="AZ6" s="1">
        <v>6</v>
      </c>
      <c r="BA6" s="1" t="str">
        <f t="shared" si="14"/>
        <v>5</v>
      </c>
      <c r="BB6" s="40">
        <f>'PB -září'!E4/Závody!AY6</f>
        <v>1.1505376344086022</v>
      </c>
      <c r="BC6" s="10">
        <f t="shared" si="15"/>
        <v>7</v>
      </c>
      <c r="BD6" s="9" t="s">
        <v>22</v>
      </c>
      <c r="BE6" s="49">
        <v>6.3194444444444442E-4</v>
      </c>
      <c r="BF6" s="1">
        <v>7</v>
      </c>
      <c r="BG6" s="1" t="str">
        <f t="shared" si="16"/>
        <v>3</v>
      </c>
      <c r="BH6" s="40">
        <f>'PB -září'!H4/Závody!BE6</f>
        <v>1.001831501831502</v>
      </c>
      <c r="BI6" s="10">
        <f t="shared" si="17"/>
        <v>5</v>
      </c>
      <c r="BJ6" s="41">
        <f t="shared" ref="BJ6:BJ13" si="45">AU6+AW6+BA6+BC6+BG6+BI6</f>
        <v>28</v>
      </c>
      <c r="BL6" s="174" t="s">
        <v>23</v>
      </c>
      <c r="BM6" s="178">
        <v>1.2511574074074074E-3</v>
      </c>
      <c r="BN6" s="173">
        <v>3</v>
      </c>
      <c r="BO6" s="173" t="str">
        <f t="shared" ref="BO6:BO13" si="46">IF(BN6&gt;10,"0",IF(BN6&gt;8,"2",IF(BN6&gt;6,"6",IF(BN6&gt;3,"10",IF(BN6&gt;1,"14",IF(BN6=1,"20"))))))</f>
        <v>14</v>
      </c>
      <c r="BP6" s="176">
        <f>'PB -září'!I4/Závody!BM6</f>
        <v>1.0971322849213689</v>
      </c>
      <c r="BQ6" s="175">
        <f t="shared" si="18"/>
        <v>7</v>
      </c>
      <c r="BR6" s="174" t="s">
        <v>19</v>
      </c>
      <c r="BS6" s="178">
        <v>5.4398148148148144E-4</v>
      </c>
      <c r="BT6" s="173">
        <v>5</v>
      </c>
      <c r="BU6" s="173" t="str">
        <f t="shared" ref="BU6:BU13" si="47">IF(BT6&gt;10,"0",IF(BT6&gt;8,"2",IF(BT6&gt;6,"6",IF(BT6&gt;3,"10",IF(BT6&gt;1,"14",IF(BT6=1,"20"))))))</f>
        <v>10</v>
      </c>
      <c r="BV6" s="40">
        <f>'PB -září'!E4/Závody!BS6</f>
        <v>1.1382978723404258</v>
      </c>
      <c r="BW6" s="175">
        <f t="shared" si="19"/>
        <v>7</v>
      </c>
      <c r="BX6" s="174" t="s">
        <v>22</v>
      </c>
      <c r="BY6" s="178">
        <v>5.9374999999999999E-4</v>
      </c>
      <c r="BZ6" s="173">
        <v>6</v>
      </c>
      <c r="CA6" s="173" t="str">
        <f t="shared" ref="CA6:CA13" si="48">IF(BZ6&gt;10,"0",IF(BZ6&gt;8,"2",IF(BZ6&gt;6,"6",IF(BZ6&gt;3,"10",IF(BZ6&gt;1,"14",IF(BZ6=1,"20"))))))</f>
        <v>10</v>
      </c>
      <c r="CB6" s="40">
        <f>'PB -září'!H4/Závody!BY6</f>
        <v>1.0662768031189085</v>
      </c>
      <c r="CC6" s="175">
        <f t="shared" si="20"/>
        <v>7</v>
      </c>
      <c r="CD6" s="177">
        <f t="shared" ref="CD6" si="49">BO6+BQ6+BU6+BW6+CA6+CC6</f>
        <v>55</v>
      </c>
      <c r="CF6" s="174"/>
      <c r="CG6" s="178"/>
      <c r="CH6" s="173"/>
      <c r="CI6" s="173" t="b">
        <f t="shared" ref="CI6:CI13" si="50">IF(CH6&gt;10,"0",IF(CH6&gt;8,"2",IF(CH6&gt;6,"6",IF(CH6&gt;3,"10",IF(CH6&gt;1,"14",IF(CH6=1,"20"))))))</f>
        <v>0</v>
      </c>
      <c r="CJ6" s="176"/>
      <c r="CK6" s="175">
        <f t="shared" si="21"/>
        <v>0</v>
      </c>
      <c r="CL6" s="174"/>
      <c r="CM6" s="178"/>
      <c r="CN6" s="173"/>
      <c r="CO6" s="173" t="b">
        <f t="shared" ref="CO6:CO13" si="51">IF(CN6&gt;10,"0",IF(CN6&gt;8,"2",IF(CN6&gt;6,"6",IF(CN6&gt;3,"10",IF(CN6&gt;1,"14",IF(CN6=1,"20"))))))</f>
        <v>0</v>
      </c>
      <c r="CP6" s="40"/>
      <c r="CQ6" s="175">
        <f t="shared" si="22"/>
        <v>0</v>
      </c>
      <c r="CR6" s="174"/>
      <c r="CS6" s="178"/>
      <c r="CT6" s="173"/>
      <c r="CU6" s="173" t="b">
        <f t="shared" ref="CU6:CU13" si="52">IF(CT6&gt;10,"0",IF(CT6&gt;8,"2",IF(CT6&gt;6,"6",IF(CT6&gt;3,"10",IF(CT6&gt;1,"14",IF(CT6=1,"20"))))))</f>
        <v>0</v>
      </c>
      <c r="CV6" s="40"/>
      <c r="CW6" s="175">
        <f t="shared" si="23"/>
        <v>0</v>
      </c>
      <c r="CX6" s="177">
        <f t="shared" ref="CX6" si="53">CI6+CK6+CO6+CQ6+CU6+CW6</f>
        <v>0</v>
      </c>
      <c r="CZ6" s="174"/>
      <c r="DA6" s="178"/>
      <c r="DB6" s="173"/>
      <c r="DC6" s="173" t="b">
        <f t="shared" ref="DC6:DC13" si="54">IF(DB6&gt;10,"0",IF(DB6&gt;8,"1",IF(DB6&gt;6,"3",IF(DB6&gt;3,"5",IF(DB6&gt;1,"7",IF(DB6=1,"10"))))))</f>
        <v>0</v>
      </c>
      <c r="DD6" s="176"/>
      <c r="DE6" s="175">
        <f t="shared" si="24"/>
        <v>0</v>
      </c>
      <c r="DF6" s="174"/>
      <c r="DG6" s="178"/>
      <c r="DH6" s="173"/>
      <c r="DI6" s="173" t="b">
        <f t="shared" ref="DI6:DI13" si="55">IF(DH6&gt;10,"0",IF(DH6&gt;8,"1",IF(DH6&gt;6,"3",IF(DH6&gt;3,"5",IF(DH6&gt;1,"7",IF(DH6=1,"10"))))))</f>
        <v>0</v>
      </c>
      <c r="DJ6" s="40"/>
      <c r="DK6" s="175">
        <f t="shared" si="25"/>
        <v>0</v>
      </c>
      <c r="DL6" s="174"/>
      <c r="DM6" s="178"/>
      <c r="DN6" s="173"/>
      <c r="DO6" s="173" t="b">
        <f t="shared" ref="DO6:DO12" si="56">IF(DN6&gt;10,"0",IF(DN6&gt;8,"1",IF(DN6&gt;6,"3",IF(DN6&gt;3,"5",IF(DN6&gt;1,"7",IF(DN6=1,"10"))))))</f>
        <v>0</v>
      </c>
      <c r="DP6" s="39"/>
      <c r="DQ6" s="175">
        <f t="shared" si="26"/>
        <v>0</v>
      </c>
      <c r="DR6" s="177">
        <f t="shared" ref="DR6" si="57">DC6+DE6+DI6+DK6+DO6+DQ6</f>
        <v>0</v>
      </c>
      <c r="DT6" s="174" t="s">
        <v>19</v>
      </c>
      <c r="DU6" s="178">
        <v>5.3240740740740744E-4</v>
      </c>
      <c r="DV6" s="173">
        <v>19</v>
      </c>
      <c r="DW6" s="173" t="str">
        <f t="shared" ref="DW6:DW13" si="58">IF(DV6&gt;10,"0",IF(DV6&gt;8,"1",IF(DV6&gt;6,"3",IF(DV6&gt;3,"5",IF(DV6&gt;1,"7",IF(DV6=1,"10"))))))</f>
        <v>0</v>
      </c>
      <c r="DX6" s="176">
        <f>'PB - leden'!E4/Závody!DU6</f>
        <v>1.0108695652173911</v>
      </c>
      <c r="DY6" s="175">
        <f t="shared" si="27"/>
        <v>5</v>
      </c>
      <c r="DZ6" s="174" t="s">
        <v>22</v>
      </c>
      <c r="EA6" s="178">
        <v>5.7523148148148147E-4</v>
      </c>
      <c r="EB6" s="173">
        <v>11</v>
      </c>
      <c r="EC6" s="173" t="str">
        <f t="shared" ref="EC6:EC13" si="59">IF(EB6&gt;10,"0",IF(EB6&gt;8,"1",IF(EB6&gt;6,"3",IF(EB6&gt;3,"5",IF(EB6&gt;1,"7",IF(EB6=1,"10"))))))</f>
        <v>0</v>
      </c>
      <c r="ED6" s="39">
        <f>'PB - leden'!H4/Závody!EA6</f>
        <v>1.0321931589537223</v>
      </c>
      <c r="EE6" s="175">
        <f t="shared" si="28"/>
        <v>7</v>
      </c>
      <c r="EF6" s="174" t="s">
        <v>284</v>
      </c>
      <c r="EG6" s="178">
        <v>4.5023148148148152E-4</v>
      </c>
      <c r="EH6" s="173">
        <v>19</v>
      </c>
      <c r="EI6" s="173" t="str">
        <f t="shared" ref="EI6:EI12" si="60">IF(EH6&gt;10,"0",IF(EH6&gt;8,"1",IF(EH6&gt;6,"3",IF(EH6&gt;3,"5",IF(EH6&gt;1,"7",IF(EH6=1,"10"))))))</f>
        <v>0</v>
      </c>
      <c r="EJ6" s="39">
        <f>'PB - leden'!K4/Závody!EG6</f>
        <v>1.0334190231362468</v>
      </c>
      <c r="EK6" s="175">
        <f t="shared" si="29"/>
        <v>7</v>
      </c>
      <c r="EL6" s="177">
        <f t="shared" ref="EL6" si="61">DW6+DY6+EC6+EE6+EI6+EK6</f>
        <v>19</v>
      </c>
      <c r="EN6" s="174" t="s">
        <v>22</v>
      </c>
      <c r="EO6" s="178">
        <v>5.5636574074074074E-4</v>
      </c>
      <c r="EP6" s="173">
        <v>3</v>
      </c>
      <c r="EQ6" s="173" t="str">
        <f t="shared" ref="EQ6:EQ13" si="62">IF(EP6&gt;10,"0",IF(EP6&gt;8,"1",IF(EP6&gt;6,"3",IF(EP6&gt;3,"5",IF(EP6&gt;1,"7",IF(EP6=1,"10"))))))</f>
        <v>7</v>
      </c>
      <c r="ER6" s="176">
        <f>'PB - leden'!H4/Závody!EO6</f>
        <v>1.0671936758893281</v>
      </c>
      <c r="ES6" s="175">
        <f t="shared" si="30"/>
        <v>7</v>
      </c>
      <c r="ET6" s="15" t="s">
        <v>285</v>
      </c>
      <c r="EU6" s="188">
        <v>1.1184027777777778E-3</v>
      </c>
      <c r="EV6" s="173">
        <v>5</v>
      </c>
      <c r="EW6" s="173" t="str">
        <f t="shared" ref="EW6:EW13" si="63">IF(EV6&gt;10,"0",IF(EV6&gt;8,"1",IF(EV6&gt;6,"3",IF(EV6&gt;3,"5",IF(EV6&gt;1,"7",IF(EV6=1,"10"))))))</f>
        <v>5</v>
      </c>
      <c r="EX6" s="176">
        <f>'PB - leden'!Q4/Závody!EU6</f>
        <v>1.1000724412708267</v>
      </c>
      <c r="EY6" s="175">
        <f t="shared" si="31"/>
        <v>7</v>
      </c>
      <c r="EZ6" s="174" t="s">
        <v>19</v>
      </c>
      <c r="FA6" s="178">
        <v>5.0057870370370371E-4</v>
      </c>
      <c r="FB6" s="173">
        <v>5</v>
      </c>
      <c r="FC6" s="173" t="str">
        <f t="shared" ref="FC6:FC12" si="64">IF(FB6&gt;10,"0",IF(FB6&gt;8,"1",IF(FB6&gt;6,"3",IF(FB6&gt;3,"5",IF(FB6&gt;1,"7",IF(FB6=1,"10"))))))</f>
        <v>5</v>
      </c>
      <c r="FD6" s="176">
        <f>'PB - leden'!E4/Závody!FA6</f>
        <v>1.0751445086705202</v>
      </c>
      <c r="FE6" s="175">
        <f t="shared" si="32"/>
        <v>7</v>
      </c>
      <c r="FF6" s="177">
        <f t="shared" ref="FF6" si="65">EQ6+ES6+EW6+EY6+FC6+FE6</f>
        <v>38</v>
      </c>
      <c r="FH6" s="174"/>
      <c r="FI6" s="178"/>
      <c r="FJ6" s="173"/>
      <c r="FK6" s="173"/>
      <c r="FL6" s="17"/>
      <c r="FM6" s="7">
        <f t="shared" si="33"/>
        <v>0</v>
      </c>
      <c r="FN6" s="15"/>
      <c r="FO6" s="188"/>
      <c r="FP6" s="173"/>
      <c r="FQ6" s="173"/>
      <c r="FR6" s="17"/>
      <c r="FS6" s="175">
        <v>0</v>
      </c>
      <c r="FT6" s="174"/>
      <c r="FU6" s="178"/>
      <c r="FV6" s="173"/>
      <c r="FW6" s="173"/>
      <c r="FX6" s="176"/>
      <c r="FY6" s="175"/>
      <c r="FZ6" s="177">
        <f t="shared" ref="FZ6" si="66">FK6+FM6+FQ6+FS6+FW6+FY6</f>
        <v>0</v>
      </c>
      <c r="GB6" s="174" t="s">
        <v>19</v>
      </c>
      <c r="GC6" s="178">
        <v>5.1273148148148141E-4</v>
      </c>
      <c r="GD6" s="173">
        <v>7</v>
      </c>
      <c r="GE6" s="173"/>
      <c r="GF6" s="176">
        <f>'PB - březen '!E4/Závody!GC6</f>
        <v>0.97629796839729133</v>
      </c>
      <c r="GG6" s="147">
        <f t="shared" si="36"/>
        <v>1</v>
      </c>
      <c r="GH6" s="15" t="s">
        <v>16</v>
      </c>
      <c r="GI6" s="188">
        <v>6.122685185185185E-4</v>
      </c>
      <c r="GJ6" s="173">
        <v>11</v>
      </c>
      <c r="GK6" s="173"/>
      <c r="GL6" s="176">
        <f>'PB - březen '!B4/Závody!GI6</f>
        <v>1.060491493383743</v>
      </c>
      <c r="GM6" s="175">
        <v>0</v>
      </c>
      <c r="GN6" s="174" t="s">
        <v>22</v>
      </c>
      <c r="GO6" s="178">
        <v>5.6759259259259263E-4</v>
      </c>
      <c r="GP6" s="173">
        <v>2</v>
      </c>
      <c r="GQ6" s="173"/>
      <c r="GR6" s="176">
        <f>'PB - březen '!H4/Závody!GO6</f>
        <v>0.98022022838499179</v>
      </c>
      <c r="GS6" s="7">
        <f t="shared" si="38"/>
        <v>2</v>
      </c>
      <c r="GT6" s="177">
        <f t="shared" ref="GT6" si="67">GE6+GG6+GK6+GM6+GQ6+GS6</f>
        <v>3</v>
      </c>
      <c r="GV6" s="174" t="s">
        <v>285</v>
      </c>
      <c r="GW6" s="178">
        <v>1.1192129629629631E-3</v>
      </c>
      <c r="GX6" s="173">
        <v>1</v>
      </c>
      <c r="GY6" s="6" t="str">
        <f>IF(GX6&gt;10,"0",IF(GX6&gt;8,"1",IF(GX6&gt;6,"3",IF(GX6&gt;3,"5",IF(GX6&gt;1,"7",IF(GX6=1,"10"))))))</f>
        <v>10</v>
      </c>
      <c r="GZ6" s="176">
        <f>'PB - březen '!Q4/Závody!GW6</f>
        <v>0.99927611168562558</v>
      </c>
      <c r="HA6" s="147">
        <f t="shared" si="39"/>
        <v>3</v>
      </c>
      <c r="HB6" s="15" t="s">
        <v>20</v>
      </c>
      <c r="HC6" s="188">
        <v>1.0835648148148148E-3</v>
      </c>
      <c r="HD6" s="173">
        <v>3</v>
      </c>
      <c r="HE6" s="6" t="str">
        <f>IF(HD6&gt;10,"0",IF(HD6&gt;8,"1",IF(HD6&gt;6,"3",IF(HD6&gt;3,"5",IF(HD6&gt;1,"7",IF(HD6=1,"10"))))))</f>
        <v>7</v>
      </c>
      <c r="HF6" s="176">
        <f>'PB - březen '!F4/Závody!HC6</f>
        <v>1.0905789361247598</v>
      </c>
      <c r="HG6" s="7">
        <f t="shared" si="40"/>
        <v>7</v>
      </c>
      <c r="HH6" s="174" t="s">
        <v>22</v>
      </c>
      <c r="HI6" s="178">
        <v>5.4976851851851855E-4</v>
      </c>
      <c r="HJ6" s="173">
        <v>1</v>
      </c>
      <c r="HK6" s="6" t="str">
        <f>IF(HJ6&gt;10,"0",IF(HJ6&gt;8,"1",IF(HJ6&gt;6,"3",IF(HJ6&gt;3,"5",IF(HJ6&gt;1,"7",IF(HJ6=1,"10"))))))</f>
        <v>10</v>
      </c>
      <c r="HL6" s="176">
        <f>'PB - březen '!H4/Závody!HI6</f>
        <v>1.012</v>
      </c>
      <c r="HM6" s="7">
        <f t="shared" si="41"/>
        <v>5</v>
      </c>
      <c r="HN6" s="177">
        <f t="shared" ref="HN6" si="68">GY6+HA6+HE6+HG6+HK6+HM6</f>
        <v>42</v>
      </c>
      <c r="HP6" s="174" t="s">
        <v>20</v>
      </c>
      <c r="HQ6" s="178">
        <v>1.0840277777777777E-3</v>
      </c>
      <c r="HR6" s="173">
        <v>5</v>
      </c>
      <c r="HS6" s="173" t="str">
        <f t="shared" ref="HS6:HS13" si="69">IF(HR6&gt;10,"0",IF(HR6&gt;8,"2",IF(HR6&gt;6,"6",IF(HR6&gt;3,"10",IF(HR6&gt;1,"14",IF(HR6=1,"20"))))))</f>
        <v>10</v>
      </c>
      <c r="HT6" s="176">
        <f>'PB - březen '!F4/Závody!HQ6</f>
        <v>1.0901131753149691</v>
      </c>
      <c r="HU6" s="175">
        <f t="shared" si="42"/>
        <v>7</v>
      </c>
      <c r="HV6" s="174" t="s">
        <v>19</v>
      </c>
      <c r="HW6" s="178">
        <v>5.0358796296296295E-4</v>
      </c>
      <c r="HX6" s="173">
        <v>5</v>
      </c>
      <c r="HY6" s="173" t="str">
        <f t="shared" ref="HY6:HY13" si="70">IF(HX6&gt;10,"0",IF(HX6&gt;8,"2",IF(HX6&gt;6,"6",IF(HX6&gt;3,"10",IF(HX6&gt;1,"14",IF(HX6=1,"20"))))))</f>
        <v>10</v>
      </c>
      <c r="HZ6" s="40">
        <f>'PB - březen '!E4/Závody!HW6</f>
        <v>0.99402436221558266</v>
      </c>
      <c r="IA6" s="175">
        <f t="shared" si="43"/>
        <v>3</v>
      </c>
      <c r="IB6" s="174" t="s">
        <v>22</v>
      </c>
      <c r="IC6" s="178">
        <v>5.3900462962962962E-4</v>
      </c>
      <c r="ID6" s="173">
        <v>2</v>
      </c>
      <c r="IE6" s="173" t="str">
        <f t="shared" ref="IE6:IE13" si="71">IF(ID6&gt;10,"0",IF(ID6&gt;8,"2",IF(ID6&gt;6,"6",IF(ID6&gt;3,"10",IF(ID6&gt;1,"14",IF(ID6=1,"20"))))))</f>
        <v>14</v>
      </c>
      <c r="IF6" s="40">
        <f>'PB - březen '!H4/Závody!IC6</f>
        <v>1.032209576980889</v>
      </c>
      <c r="IG6" s="175">
        <f t="shared" si="44"/>
        <v>7</v>
      </c>
      <c r="IH6" s="177">
        <f t="shared" ref="IH6" si="72">HS6+HU6+HY6+IA6+IE6+IG6</f>
        <v>51</v>
      </c>
    </row>
    <row r="7" spans="1:242" ht="15" customHeight="1" thickBot="1" x14ac:dyDescent="0.25">
      <c r="A7" s="130" t="s">
        <v>131</v>
      </c>
      <c r="B7" s="9"/>
      <c r="C7" s="49"/>
      <c r="D7" s="1"/>
      <c r="E7" s="1" t="b">
        <f t="shared" si="0"/>
        <v>0</v>
      </c>
      <c r="F7" s="40" t="e">
        <f>'PB -září'!Q5/Závody!C7</f>
        <v>#DIV/0!</v>
      </c>
      <c r="G7" s="10" t="e">
        <f t="shared" si="1"/>
        <v>#DIV/0!</v>
      </c>
      <c r="H7" s="9"/>
      <c r="I7" s="43"/>
      <c r="J7" s="1"/>
      <c r="K7" s="1" t="b">
        <f t="shared" si="2"/>
        <v>0</v>
      </c>
      <c r="L7" s="64" t="e">
        <f>'PB -září'!E5/Závody!I7</f>
        <v>#DIV/0!</v>
      </c>
      <c r="M7" s="10" t="e">
        <f t="shared" si="3"/>
        <v>#DIV/0!</v>
      </c>
      <c r="N7" s="9"/>
      <c r="O7" s="43"/>
      <c r="P7" s="1"/>
      <c r="Q7" s="1" t="b">
        <f t="shared" si="4"/>
        <v>0</v>
      </c>
      <c r="R7" s="40" t="e">
        <f>'PB -září'!K5/Závody!O7</f>
        <v>#DIV/0!</v>
      </c>
      <c r="S7" s="10" t="e">
        <f t="shared" si="5"/>
        <v>#DIV/0!</v>
      </c>
      <c r="T7" s="8"/>
      <c r="U7" s="42">
        <v>0</v>
      </c>
      <c r="X7" s="65"/>
      <c r="Y7" s="49"/>
      <c r="Z7" s="1"/>
      <c r="AA7" s="1" t="b">
        <f t="shared" si="6"/>
        <v>0</v>
      </c>
      <c r="AB7" s="16" t="e">
        <f>'PB -září'!G5/Závody!Y7</f>
        <v>#DIV/0!</v>
      </c>
      <c r="AC7" s="10" t="e">
        <f t="shared" si="7"/>
        <v>#DIV/0!</v>
      </c>
      <c r="AD7" s="65"/>
      <c r="AE7" s="49"/>
      <c r="AF7" s="1"/>
      <c r="AG7" s="1" t="b">
        <f t="shared" si="8"/>
        <v>0</v>
      </c>
      <c r="AH7" s="64" t="e">
        <f>'PB -září'!K5/Závody!AE7</f>
        <v>#DIV/0!</v>
      </c>
      <c r="AI7" s="10" t="e">
        <f t="shared" si="9"/>
        <v>#DIV/0!</v>
      </c>
      <c r="AJ7" s="65"/>
      <c r="AK7" s="49"/>
      <c r="AL7" s="1"/>
      <c r="AM7" s="1" t="b">
        <f t="shared" si="10"/>
        <v>0</v>
      </c>
      <c r="AN7" s="68" t="e">
        <f>'PB -září'!L5/Závody!AK7</f>
        <v>#DIV/0!</v>
      </c>
      <c r="AO7" s="10" t="e">
        <f t="shared" si="11"/>
        <v>#DIV/0!</v>
      </c>
      <c r="AP7" s="42">
        <v>0</v>
      </c>
      <c r="AR7" s="9"/>
      <c r="AS7" s="49"/>
      <c r="AT7" s="1"/>
      <c r="AU7" s="1" t="b">
        <f t="shared" si="12"/>
        <v>0</v>
      </c>
      <c r="AV7" s="16" t="e">
        <f>'PB -září'!F5/Závody!AS7</f>
        <v>#DIV/0!</v>
      </c>
      <c r="AW7" s="10" t="e">
        <f t="shared" si="13"/>
        <v>#DIV/0!</v>
      </c>
      <c r="AX7" s="9"/>
      <c r="AY7" s="49"/>
      <c r="AZ7" s="1"/>
      <c r="BA7" s="1" t="b">
        <f t="shared" si="14"/>
        <v>0</v>
      </c>
      <c r="BB7" s="64" t="e">
        <f>'PB -září'!K5/Závody!AY7</f>
        <v>#DIV/0!</v>
      </c>
      <c r="BC7" s="10" t="e">
        <f t="shared" si="15"/>
        <v>#DIV/0!</v>
      </c>
      <c r="BD7" s="9"/>
      <c r="BE7" s="49"/>
      <c r="BF7" s="1"/>
      <c r="BG7" s="1" t="b">
        <f t="shared" si="16"/>
        <v>0</v>
      </c>
      <c r="BH7" s="40" t="e">
        <f>'PB -září'!G5/Závody!BE7</f>
        <v>#DIV/0!</v>
      </c>
      <c r="BI7" s="10" t="e">
        <f t="shared" si="17"/>
        <v>#DIV/0!</v>
      </c>
      <c r="BJ7" s="41">
        <v>0</v>
      </c>
      <c r="BL7" s="174"/>
      <c r="BM7" s="178"/>
      <c r="BN7" s="173"/>
      <c r="BO7" s="173" t="b">
        <f t="shared" si="46"/>
        <v>0</v>
      </c>
      <c r="BP7" s="176"/>
      <c r="BQ7" s="175">
        <f t="shared" si="18"/>
        <v>0</v>
      </c>
      <c r="BR7" s="174"/>
      <c r="BS7" s="178"/>
      <c r="BT7" s="173"/>
      <c r="BU7" s="173" t="b">
        <f t="shared" si="47"/>
        <v>0</v>
      </c>
      <c r="BV7" s="64"/>
      <c r="BW7" s="175">
        <f t="shared" si="19"/>
        <v>0</v>
      </c>
      <c r="BX7" s="174"/>
      <c r="BY7" s="178"/>
      <c r="BZ7" s="173"/>
      <c r="CA7" s="173" t="b">
        <f t="shared" si="48"/>
        <v>0</v>
      </c>
      <c r="CB7" s="40"/>
      <c r="CC7" s="175">
        <f t="shared" si="20"/>
        <v>0</v>
      </c>
      <c r="CD7" s="177">
        <v>0</v>
      </c>
      <c r="CF7" s="174"/>
      <c r="CG7" s="178"/>
      <c r="CH7" s="173"/>
      <c r="CI7" s="173" t="b">
        <f t="shared" si="50"/>
        <v>0</v>
      </c>
      <c r="CJ7" s="176"/>
      <c r="CK7" s="175">
        <f t="shared" si="21"/>
        <v>0</v>
      </c>
      <c r="CL7" s="174"/>
      <c r="CM7" s="178"/>
      <c r="CN7" s="173"/>
      <c r="CO7" s="173" t="b">
        <f t="shared" si="51"/>
        <v>0</v>
      </c>
      <c r="CP7" s="64"/>
      <c r="CQ7" s="175">
        <f t="shared" si="22"/>
        <v>0</v>
      </c>
      <c r="CR7" s="174"/>
      <c r="CS7" s="178"/>
      <c r="CT7" s="173"/>
      <c r="CU7" s="173" t="b">
        <f t="shared" si="52"/>
        <v>0</v>
      </c>
      <c r="CV7" s="40"/>
      <c r="CW7" s="175">
        <f t="shared" si="23"/>
        <v>0</v>
      </c>
      <c r="CX7" s="177">
        <v>0</v>
      </c>
      <c r="CZ7" s="174"/>
      <c r="DA7" s="178"/>
      <c r="DB7" s="173"/>
      <c r="DC7" s="173" t="b">
        <f t="shared" si="54"/>
        <v>0</v>
      </c>
      <c r="DD7" s="176"/>
      <c r="DE7" s="175">
        <f t="shared" si="24"/>
        <v>0</v>
      </c>
      <c r="DF7" s="174"/>
      <c r="DG7" s="178"/>
      <c r="DH7" s="173"/>
      <c r="DI7" s="173" t="b">
        <f t="shared" si="55"/>
        <v>0</v>
      </c>
      <c r="DJ7" s="64"/>
      <c r="DK7" s="175">
        <f t="shared" si="25"/>
        <v>0</v>
      </c>
      <c r="DL7" s="174"/>
      <c r="DM7" s="178"/>
      <c r="DN7" s="173"/>
      <c r="DO7" s="173" t="b">
        <f t="shared" si="56"/>
        <v>0</v>
      </c>
      <c r="DP7" s="39"/>
      <c r="DQ7" s="175">
        <f t="shared" si="26"/>
        <v>0</v>
      </c>
      <c r="DR7" s="177">
        <v>0</v>
      </c>
      <c r="DT7" s="174"/>
      <c r="DU7" s="178"/>
      <c r="DV7" s="173"/>
      <c r="DW7" s="173" t="b">
        <f t="shared" si="58"/>
        <v>0</v>
      </c>
      <c r="DX7" s="176"/>
      <c r="DY7" s="175">
        <f t="shared" si="27"/>
        <v>0</v>
      </c>
      <c r="DZ7" s="174"/>
      <c r="EA7" s="178"/>
      <c r="EB7" s="173"/>
      <c r="EC7" s="173" t="b">
        <f t="shared" si="59"/>
        <v>0</v>
      </c>
      <c r="ED7" s="39"/>
      <c r="EE7" s="175">
        <f t="shared" si="28"/>
        <v>0</v>
      </c>
      <c r="EF7" s="174"/>
      <c r="EG7" s="178"/>
      <c r="EH7" s="173"/>
      <c r="EI7" s="173" t="b">
        <f t="shared" si="60"/>
        <v>0</v>
      </c>
      <c r="EJ7" s="39"/>
      <c r="EK7" s="175">
        <f t="shared" si="29"/>
        <v>0</v>
      </c>
      <c r="EL7" s="177">
        <v>0</v>
      </c>
      <c r="EN7" s="174"/>
      <c r="EO7" s="178"/>
      <c r="EP7" s="173"/>
      <c r="EQ7" s="173" t="b">
        <f t="shared" si="62"/>
        <v>0</v>
      </c>
      <c r="ER7" s="176"/>
      <c r="ES7" s="175">
        <f t="shared" si="30"/>
        <v>0</v>
      </c>
      <c r="ET7" s="174"/>
      <c r="EU7" s="178"/>
      <c r="EV7" s="173"/>
      <c r="EW7" s="173" t="b">
        <f t="shared" si="63"/>
        <v>0</v>
      </c>
      <c r="EX7" s="176"/>
      <c r="EY7" s="175">
        <f t="shared" si="31"/>
        <v>0</v>
      </c>
      <c r="EZ7" s="174"/>
      <c r="FA7" s="178"/>
      <c r="FB7" s="173"/>
      <c r="FC7" s="173" t="b">
        <f t="shared" si="64"/>
        <v>0</v>
      </c>
      <c r="FD7" s="176"/>
      <c r="FE7" s="175">
        <f t="shared" si="32"/>
        <v>0</v>
      </c>
      <c r="FF7" s="177">
        <v>0</v>
      </c>
      <c r="FH7" s="174"/>
      <c r="FI7" s="178"/>
      <c r="FJ7" s="173"/>
      <c r="FK7" s="173" t="b">
        <f t="shared" ref="FK7:FK13" si="73">IF(FJ7&gt;10,"0",IF(FJ7&gt;8,"1",IF(FJ7&gt;6,"3",IF(FJ7&gt;3,"5",IF(FJ7&gt;1,"7",IF(FJ7=1,"10"))))))</f>
        <v>0</v>
      </c>
      <c r="FL7" s="17"/>
      <c r="FM7" s="175">
        <f t="shared" si="33"/>
        <v>0</v>
      </c>
      <c r="FN7" s="174"/>
      <c r="FO7" s="178"/>
      <c r="FP7" s="173"/>
      <c r="FQ7" s="173" t="b">
        <f t="shared" ref="FQ7:FQ13" si="74">IF(FP7&gt;10,"0",IF(FP7&gt;8,"1",IF(FP7&gt;6,"3",IF(FP7&gt;3,"5",IF(FP7&gt;1,"7",IF(FP7=1,"10"))))))</f>
        <v>0</v>
      </c>
      <c r="FR7" s="17"/>
      <c r="FS7" s="175">
        <f t="shared" si="34"/>
        <v>0</v>
      </c>
      <c r="FT7" s="174"/>
      <c r="FU7" s="178"/>
      <c r="FV7" s="173"/>
      <c r="FW7" s="173" t="b">
        <f t="shared" ref="FW7:FW12" si="75">IF(FV7&gt;10,"0",IF(FV7&gt;8,"1",IF(FV7&gt;6,"3",IF(FV7&gt;3,"5",IF(FV7&gt;1,"7",IF(FV7=1,"10"))))))</f>
        <v>0</v>
      </c>
      <c r="FX7" s="176"/>
      <c r="FY7" s="175">
        <f t="shared" si="35"/>
        <v>0</v>
      </c>
      <c r="FZ7" s="177">
        <v>0</v>
      </c>
      <c r="GB7" s="174"/>
      <c r="GC7" s="178"/>
      <c r="GD7" s="173"/>
      <c r="GE7" s="173"/>
      <c r="GF7" s="176"/>
      <c r="GG7" s="175">
        <f t="shared" si="36"/>
        <v>0</v>
      </c>
      <c r="GH7" s="174"/>
      <c r="GI7" s="178"/>
      <c r="GJ7" s="173"/>
      <c r="GK7" s="173"/>
      <c r="GL7" s="176"/>
      <c r="GM7" s="175">
        <f t="shared" ref="GM7:GM13" si="76">IF(GL7&gt;101.5%,7,IF(GL7&gt;100%,5,IF(GL7&gt;99%,3,IF(GL7&gt;98%,2,IF(GL7&gt;97%,1,0)))))</f>
        <v>0</v>
      </c>
      <c r="GN7" s="174"/>
      <c r="GO7" s="178"/>
      <c r="GP7" s="173"/>
      <c r="GQ7" s="173" t="b">
        <f t="shared" ref="GQ7:GQ12" si="77">IF(GP7&gt;10,"0",IF(GP7&gt;8,"1",IF(GP7&gt;6,"3",IF(GP7&gt;3,"5",IF(GP7&gt;1,"7",IF(GP7=1,"10"))))))</f>
        <v>0</v>
      </c>
      <c r="GR7" s="176"/>
      <c r="GS7" s="175">
        <f t="shared" ref="GS7:GS13" si="78">IF(GR7&gt;101.5%,7,IF(GR7&gt;100%,5,IF(GR7&gt;99%,3,IF(GR7&gt;98%,2,IF(GR7&gt;97%,1,0)))))</f>
        <v>0</v>
      </c>
      <c r="GT7" s="177">
        <v>0</v>
      </c>
      <c r="GV7" s="174"/>
      <c r="GW7" s="178"/>
      <c r="GX7" s="173"/>
      <c r="GY7" s="173"/>
      <c r="GZ7" s="176"/>
      <c r="HA7" s="175">
        <f t="shared" si="39"/>
        <v>0</v>
      </c>
      <c r="HB7" s="174"/>
      <c r="HC7" s="178"/>
      <c r="HD7" s="173"/>
      <c r="HE7" s="173"/>
      <c r="HF7" s="176"/>
      <c r="HG7" s="175">
        <f t="shared" ref="HG7:HG13" si="79">IF(HF7&gt;101.5%,7,IF(HF7&gt;100%,5,IF(HF7&gt;99%,3,IF(HF7&gt;98%,2,IF(HF7&gt;97%,1,0)))))</f>
        <v>0</v>
      </c>
      <c r="HH7" s="174"/>
      <c r="HI7" s="178"/>
      <c r="HJ7" s="173"/>
      <c r="HK7" s="173" t="b">
        <f t="shared" ref="HK7:HK12" si="80">IF(HJ7&gt;10,"0",IF(HJ7&gt;8,"1",IF(HJ7&gt;6,"3",IF(HJ7&gt;3,"5",IF(HJ7&gt;1,"7",IF(HJ7=1,"10"))))))</f>
        <v>0</v>
      </c>
      <c r="HL7" s="176"/>
      <c r="HM7" s="175">
        <f t="shared" si="41"/>
        <v>0</v>
      </c>
      <c r="HN7" s="177">
        <v>0</v>
      </c>
      <c r="HP7" s="174"/>
      <c r="HQ7" s="178"/>
      <c r="HR7" s="173"/>
      <c r="HS7" s="173" t="b">
        <f t="shared" si="69"/>
        <v>0</v>
      </c>
      <c r="HT7" s="176"/>
      <c r="HU7" s="175">
        <f t="shared" si="42"/>
        <v>0</v>
      </c>
      <c r="HV7" s="174"/>
      <c r="HW7" s="178"/>
      <c r="HX7" s="173"/>
      <c r="HY7" s="173" t="b">
        <f t="shared" si="70"/>
        <v>0</v>
      </c>
      <c r="HZ7" s="64"/>
      <c r="IA7" s="175">
        <f t="shared" si="43"/>
        <v>0</v>
      </c>
      <c r="IB7" s="174"/>
      <c r="IC7" s="178"/>
      <c r="ID7" s="173"/>
      <c r="IE7" s="173" t="b">
        <f t="shared" si="71"/>
        <v>0</v>
      </c>
      <c r="IF7" s="40"/>
      <c r="IG7" s="175">
        <f t="shared" si="44"/>
        <v>0</v>
      </c>
      <c r="IH7" s="177">
        <v>0</v>
      </c>
    </row>
    <row r="8" spans="1:242" ht="15" customHeight="1" thickBot="1" x14ac:dyDescent="0.25">
      <c r="A8" s="130" t="s">
        <v>132</v>
      </c>
      <c r="B8" s="9" t="s">
        <v>16</v>
      </c>
      <c r="C8" s="43">
        <v>5.1041666666666672E-4</v>
      </c>
      <c r="D8" s="1">
        <v>3</v>
      </c>
      <c r="E8" s="1" t="str">
        <f t="shared" si="0"/>
        <v>7</v>
      </c>
      <c r="F8" s="64">
        <f>'PB -září'!B6/Závody!C8</f>
        <v>1.0793650793650793</v>
      </c>
      <c r="G8" s="10">
        <f t="shared" si="1"/>
        <v>7</v>
      </c>
      <c r="H8" s="9" t="s">
        <v>162</v>
      </c>
      <c r="I8" s="43">
        <v>5.0578703703703712E-4</v>
      </c>
      <c r="J8" s="1">
        <v>4</v>
      </c>
      <c r="K8" s="1" t="str">
        <f t="shared" si="2"/>
        <v>5</v>
      </c>
      <c r="L8" s="16">
        <f>'PB -září'!E6/Závody!I8</f>
        <v>0.98855835240274603</v>
      </c>
      <c r="M8" s="10">
        <f t="shared" si="3"/>
        <v>2</v>
      </c>
      <c r="N8" s="9" t="s">
        <v>22</v>
      </c>
      <c r="O8" s="63">
        <v>5.8680555555555558E-4</v>
      </c>
      <c r="P8" s="1">
        <v>3</v>
      </c>
      <c r="Q8" s="1" t="str">
        <f t="shared" si="4"/>
        <v>7</v>
      </c>
      <c r="R8" s="40">
        <f>'PB -září'!H6/Závody!O8</f>
        <v>1.0512820512820511</v>
      </c>
      <c r="S8" s="10">
        <f t="shared" si="5"/>
        <v>7</v>
      </c>
      <c r="T8" s="8"/>
      <c r="U8" s="42">
        <f>E8+G8+K8+M8+Q8+S8+T8</f>
        <v>35</v>
      </c>
      <c r="X8" s="65" t="s">
        <v>168</v>
      </c>
      <c r="Y8" s="49">
        <v>1.0472222222222222E-3</v>
      </c>
      <c r="Z8" s="1">
        <v>4</v>
      </c>
      <c r="AA8" s="1" t="str">
        <f t="shared" si="6"/>
        <v>5</v>
      </c>
      <c r="AB8" s="16">
        <f>'PB -září'!Q6/Závody!Y8</f>
        <v>1.0886383731211318</v>
      </c>
      <c r="AC8" s="10">
        <f t="shared" si="7"/>
        <v>7</v>
      </c>
      <c r="AD8" s="49" t="s">
        <v>20</v>
      </c>
      <c r="AE8" s="100">
        <v>1.0437500000000002E-3</v>
      </c>
      <c r="AF8" s="1">
        <v>2</v>
      </c>
      <c r="AG8" s="1" t="str">
        <f t="shared" si="8"/>
        <v>7</v>
      </c>
      <c r="AH8" s="16">
        <f>'PB -září'!F6/Závody!AE8</f>
        <v>1.0944777112441781</v>
      </c>
      <c r="AI8" s="10">
        <f t="shared" si="9"/>
        <v>7</v>
      </c>
      <c r="AJ8" s="65" t="s">
        <v>19</v>
      </c>
      <c r="AK8" s="49">
        <v>4.9201388888888895E-4</v>
      </c>
      <c r="AL8" s="1">
        <v>5</v>
      </c>
      <c r="AM8" s="1" t="str">
        <f t="shared" si="10"/>
        <v>5</v>
      </c>
      <c r="AN8" s="16">
        <f>'PB -září'!E6/Závody!AK8</f>
        <v>1.0162314749470713</v>
      </c>
      <c r="AO8" s="10">
        <f t="shared" si="11"/>
        <v>7</v>
      </c>
      <c r="AP8" s="42">
        <f t="shared" ref="AP8:AP13" si="81">AA8+AC8+AG8+AI8+AM8+AO8</f>
        <v>38</v>
      </c>
      <c r="AR8" s="9" t="s">
        <v>16</v>
      </c>
      <c r="AS8" s="49">
        <v>4.965277777777777E-4</v>
      </c>
      <c r="AT8" s="1">
        <v>1</v>
      </c>
      <c r="AU8" s="173" t="str">
        <f t="shared" si="12"/>
        <v>10</v>
      </c>
      <c r="AV8" s="16">
        <f>'PB -září'!B6/Závody!AS8</f>
        <v>1.1095571095571097</v>
      </c>
      <c r="AW8" s="10">
        <f t="shared" si="13"/>
        <v>7</v>
      </c>
      <c r="AX8" s="9" t="s">
        <v>168</v>
      </c>
      <c r="AY8" s="49">
        <v>1.0555555555555555E-3</v>
      </c>
      <c r="AZ8" s="1">
        <v>1</v>
      </c>
      <c r="BA8" s="1" t="str">
        <f t="shared" si="14"/>
        <v>10</v>
      </c>
      <c r="BB8" s="16">
        <f>'PB -září'!Q6/Závody!AY8</f>
        <v>1.0800438596491229</v>
      </c>
      <c r="BC8" s="10">
        <f t="shared" si="15"/>
        <v>7</v>
      </c>
      <c r="BD8" s="9" t="s">
        <v>20</v>
      </c>
      <c r="BE8" s="49">
        <v>1.03125E-3</v>
      </c>
      <c r="BF8" s="1">
        <v>1</v>
      </c>
      <c r="BG8" s="1" t="str">
        <f t="shared" si="16"/>
        <v>10</v>
      </c>
      <c r="BH8" s="40">
        <f>'PB -září'!F6/Závody!BE8</f>
        <v>1.1077441077441077</v>
      </c>
      <c r="BI8" s="10">
        <f t="shared" si="17"/>
        <v>7</v>
      </c>
      <c r="BJ8" s="41">
        <f t="shared" si="45"/>
        <v>51</v>
      </c>
      <c r="BL8" s="174"/>
      <c r="BM8" s="178"/>
      <c r="BN8" s="173"/>
      <c r="BO8" s="173" t="b">
        <f t="shared" si="46"/>
        <v>0</v>
      </c>
      <c r="BP8" s="176"/>
      <c r="BQ8" s="175">
        <f t="shared" si="18"/>
        <v>0</v>
      </c>
      <c r="BR8" s="174"/>
      <c r="BS8" s="178"/>
      <c r="BT8" s="173"/>
      <c r="BU8" s="173" t="b">
        <f t="shared" si="47"/>
        <v>0</v>
      </c>
      <c r="BV8" s="176"/>
      <c r="BW8" s="175">
        <f t="shared" si="19"/>
        <v>0</v>
      </c>
      <c r="BX8" s="174"/>
      <c r="BY8" s="178"/>
      <c r="BZ8" s="173"/>
      <c r="CA8" s="173" t="b">
        <f t="shared" si="48"/>
        <v>0</v>
      </c>
      <c r="CB8" s="40"/>
      <c r="CC8" s="175">
        <f t="shared" si="20"/>
        <v>0</v>
      </c>
      <c r="CD8" s="177">
        <f t="shared" ref="CD8:CD13" si="82">BO8+BQ8+BU8+BW8+CA8+CC8</f>
        <v>0</v>
      </c>
      <c r="CF8" s="174"/>
      <c r="CG8" s="178"/>
      <c r="CH8" s="173"/>
      <c r="CI8" s="173" t="b">
        <f t="shared" si="50"/>
        <v>0</v>
      </c>
      <c r="CJ8" s="176"/>
      <c r="CK8" s="175">
        <f t="shared" si="21"/>
        <v>0</v>
      </c>
      <c r="CL8" s="174"/>
      <c r="CM8" s="178"/>
      <c r="CN8" s="173"/>
      <c r="CO8" s="173" t="b">
        <f t="shared" si="51"/>
        <v>0</v>
      </c>
      <c r="CP8" s="176"/>
      <c r="CQ8" s="175">
        <f t="shared" si="22"/>
        <v>0</v>
      </c>
      <c r="CR8" s="174"/>
      <c r="CS8" s="178"/>
      <c r="CT8" s="173"/>
      <c r="CU8" s="173" t="b">
        <f t="shared" si="52"/>
        <v>0</v>
      </c>
      <c r="CV8" s="40"/>
      <c r="CW8" s="175">
        <f t="shared" si="23"/>
        <v>0</v>
      </c>
      <c r="CX8" s="177">
        <f t="shared" ref="CX8:CX13" si="83">CI8+CK8+CO8+CQ8+CU8+CW8</f>
        <v>0</v>
      </c>
      <c r="CZ8" s="174" t="s">
        <v>17</v>
      </c>
      <c r="DA8" s="178">
        <v>1.1203703703703703E-3</v>
      </c>
      <c r="DB8" s="173">
        <v>1</v>
      </c>
      <c r="DC8" s="173" t="str">
        <f t="shared" si="54"/>
        <v>10</v>
      </c>
      <c r="DD8" s="176">
        <f>'PB -září'!C6/Závody!DA8</f>
        <v>1.0681818181818181</v>
      </c>
      <c r="DE8" s="175">
        <f t="shared" si="24"/>
        <v>7</v>
      </c>
      <c r="DF8" s="174" t="s">
        <v>20</v>
      </c>
      <c r="DG8" s="178">
        <v>1.0717592592592593E-3</v>
      </c>
      <c r="DH8" s="173">
        <v>2</v>
      </c>
      <c r="DI8" s="173" t="str">
        <f t="shared" si="55"/>
        <v>7</v>
      </c>
      <c r="DJ8" s="176">
        <f>'PB -září'!F6/Závody!DG8</f>
        <v>1.0658747300215983</v>
      </c>
      <c r="DK8" s="175">
        <f t="shared" si="25"/>
        <v>7</v>
      </c>
      <c r="DL8" s="174" t="s">
        <v>218</v>
      </c>
      <c r="DM8" s="178">
        <v>2.2997685185185183E-3</v>
      </c>
      <c r="DN8" s="173">
        <v>1</v>
      </c>
      <c r="DO8" s="173" t="str">
        <f t="shared" si="56"/>
        <v>10</v>
      </c>
      <c r="DP8" s="39">
        <f>'PB -září'!R6/Závody!DM8</f>
        <v>0.99698037242073501</v>
      </c>
      <c r="DQ8" s="175">
        <f t="shared" si="26"/>
        <v>3</v>
      </c>
      <c r="DR8" s="177">
        <f t="shared" ref="DR8:DR13" si="84">DC8+DE8+DI8+DK8+DO8+DQ8</f>
        <v>44</v>
      </c>
      <c r="DT8" s="174"/>
      <c r="DU8" s="178"/>
      <c r="DV8" s="173"/>
      <c r="DW8" s="173" t="b">
        <f t="shared" si="58"/>
        <v>0</v>
      </c>
      <c r="DX8" s="176"/>
      <c r="DY8" s="175">
        <f t="shared" si="27"/>
        <v>0</v>
      </c>
      <c r="DZ8" s="174"/>
      <c r="EA8" s="178"/>
      <c r="EB8" s="173"/>
      <c r="EC8" s="173" t="b">
        <f t="shared" si="59"/>
        <v>0</v>
      </c>
      <c r="ED8" s="39"/>
      <c r="EE8" s="175">
        <f t="shared" si="28"/>
        <v>0</v>
      </c>
      <c r="EF8" s="174"/>
      <c r="EG8" s="178"/>
      <c r="EH8" s="173"/>
      <c r="EI8" s="173" t="b">
        <f t="shared" si="60"/>
        <v>0</v>
      </c>
      <c r="EJ8" s="39"/>
      <c r="EK8" s="175">
        <f t="shared" si="29"/>
        <v>0</v>
      </c>
      <c r="EL8" s="177">
        <f t="shared" ref="EL8:EL13" si="85">DW8+DY8+EC8+EE8+EI8+EK8</f>
        <v>0</v>
      </c>
      <c r="EN8" s="174" t="s">
        <v>12</v>
      </c>
      <c r="EO8" s="178">
        <v>4.1319444444444449E-4</v>
      </c>
      <c r="EP8" s="173">
        <v>1</v>
      </c>
      <c r="EQ8" s="173" t="str">
        <f t="shared" si="62"/>
        <v>10</v>
      </c>
      <c r="ER8" s="176">
        <f>'PB - leden'!K6/Závody!EO8</f>
        <v>1.0252100840336134</v>
      </c>
      <c r="ES8" s="175">
        <f t="shared" si="30"/>
        <v>7</v>
      </c>
      <c r="ET8" s="174" t="s">
        <v>285</v>
      </c>
      <c r="EU8" s="178">
        <v>1.002199074074074E-3</v>
      </c>
      <c r="EV8" s="173">
        <v>1</v>
      </c>
      <c r="EW8" s="173" t="str">
        <f t="shared" si="63"/>
        <v>10</v>
      </c>
      <c r="EX8" s="176">
        <f>'PB - leden'!Q6/Závody!EU8</f>
        <v>1.0449243561612196</v>
      </c>
      <c r="EY8" s="175">
        <f t="shared" si="31"/>
        <v>7</v>
      </c>
      <c r="EZ8" s="174" t="s">
        <v>19</v>
      </c>
      <c r="FA8" s="178">
        <v>4.6412037037037038E-4</v>
      </c>
      <c r="FB8" s="173">
        <v>1</v>
      </c>
      <c r="FC8" s="173" t="str">
        <f t="shared" si="64"/>
        <v>10</v>
      </c>
      <c r="FD8" s="176">
        <f>'PB - leden'!E6/Závody!FA8</f>
        <v>1.0224438902743143</v>
      </c>
      <c r="FE8" s="175">
        <f t="shared" si="32"/>
        <v>7</v>
      </c>
      <c r="FF8" s="177">
        <f t="shared" ref="FF8:FF13" si="86">EQ8+ES8+EW8+EY8+FC8+FE8</f>
        <v>51</v>
      </c>
      <c r="FH8" s="174" t="s">
        <v>12</v>
      </c>
      <c r="FI8" s="178">
        <v>3.983796296296296E-4</v>
      </c>
      <c r="FJ8" s="173">
        <v>1</v>
      </c>
      <c r="FK8" s="173" t="str">
        <f t="shared" si="73"/>
        <v>10</v>
      </c>
      <c r="FL8" s="17">
        <f>'PB - leden'!K6/Závody!FI8</f>
        <v>1.0633352701917491</v>
      </c>
      <c r="FM8" s="175">
        <f t="shared" si="33"/>
        <v>7</v>
      </c>
      <c r="FN8" s="174" t="s">
        <v>16</v>
      </c>
      <c r="FO8" s="178">
        <v>4.6840277777777782E-4</v>
      </c>
      <c r="FP8" s="173">
        <v>1</v>
      </c>
      <c r="FQ8" s="173" t="str">
        <f t="shared" si="74"/>
        <v>10</v>
      </c>
      <c r="FR8" s="17">
        <f>'PB - leden'!B6/Závody!FO8</f>
        <v>1.0600444773906594</v>
      </c>
      <c r="FS8" s="175">
        <f t="shared" si="34"/>
        <v>7</v>
      </c>
      <c r="FT8" s="174" t="s">
        <v>19</v>
      </c>
      <c r="FU8" s="178">
        <v>4.4710648148148149E-4</v>
      </c>
      <c r="FV8" s="173">
        <v>1</v>
      </c>
      <c r="FW8" s="173" t="str">
        <f t="shared" si="75"/>
        <v>10</v>
      </c>
      <c r="FX8" s="176">
        <f>'PB - leden'!E6/Závody!FU8</f>
        <v>1.0613512813875225</v>
      </c>
      <c r="FY8" s="175">
        <f t="shared" si="35"/>
        <v>7</v>
      </c>
      <c r="FZ8" s="177">
        <f t="shared" ref="FZ8:FZ13" si="87">FK8+FM8+FQ8+FS8+FW8+FY8</f>
        <v>51</v>
      </c>
      <c r="GB8" s="174" t="s">
        <v>12</v>
      </c>
      <c r="GC8" s="178">
        <v>4.1203703703703709E-4</v>
      </c>
      <c r="GD8" s="173">
        <v>2</v>
      </c>
      <c r="GE8" s="173" t="str">
        <f t="shared" ref="GE8:GE13" si="88">IF(GD8&gt;10,"0",IF(GD8&gt;8,"1",IF(GD8&gt;6,"3",IF(GD8&gt;3,"5",IF(GD8&gt;1,"7",IF(GD8=1,"10"))))))</f>
        <v>7</v>
      </c>
      <c r="GF8" s="176">
        <f>'PB - březen '!K6/Závody!GC8</f>
        <v>0.96685393258426944</v>
      </c>
      <c r="GG8" s="175">
        <f t="shared" si="36"/>
        <v>0</v>
      </c>
      <c r="GH8" s="174" t="s">
        <v>19</v>
      </c>
      <c r="GI8" s="178">
        <v>4.5810185185185184E-4</v>
      </c>
      <c r="GJ8" s="173">
        <v>1</v>
      </c>
      <c r="GK8" s="173" t="str">
        <f t="shared" ref="GK8:GK13" si="89">IF(GJ8&gt;10,"0",IF(GJ8&gt;8,"1",IF(GJ8&gt;6,"3",IF(GJ8&gt;3,"5",IF(GJ8&gt;1,"7",IF(GJ8=1,"10"))))))</f>
        <v>10</v>
      </c>
      <c r="GL8" s="176">
        <f>'PB - březen '!E6/Závody!GI8</f>
        <v>0.97599797877716021</v>
      </c>
      <c r="GM8" s="175">
        <f t="shared" si="76"/>
        <v>1</v>
      </c>
      <c r="GN8" s="174" t="s">
        <v>16</v>
      </c>
      <c r="GO8" s="178">
        <v>4.7499999999999994E-4</v>
      </c>
      <c r="GP8" s="173">
        <v>1</v>
      </c>
      <c r="GQ8" s="173" t="str">
        <f t="shared" si="77"/>
        <v>10</v>
      </c>
      <c r="GR8" s="176">
        <f>'PB - březen '!B6/Závody!GO8</f>
        <v>0.98611111111111127</v>
      </c>
      <c r="GS8" s="175">
        <f t="shared" si="78"/>
        <v>2</v>
      </c>
      <c r="GT8" s="177">
        <f t="shared" ref="GT8:GT13" si="90">GE8+GG8+GK8+GM8+GQ8+GS8</f>
        <v>30</v>
      </c>
      <c r="GV8" s="174" t="s">
        <v>16</v>
      </c>
      <c r="GW8" s="178">
        <v>4.6122685185185183E-4</v>
      </c>
      <c r="GX8" s="173">
        <v>1</v>
      </c>
      <c r="GY8" s="173" t="str">
        <f t="shared" ref="GY8:GY11" si="91">IF(GX8&gt;10,"0",IF(GX8&gt;8,"1",IF(GX8&gt;6,"3",IF(GX8&gt;3,"5",IF(GX8&gt;1,"7",IF(GX8=1,"10"))))))</f>
        <v>10</v>
      </c>
      <c r="GZ8" s="176">
        <f>'PB - březen '!B6/Závody!GW8</f>
        <v>1.0155583437892097</v>
      </c>
      <c r="HA8" s="175">
        <f t="shared" si="39"/>
        <v>7</v>
      </c>
      <c r="HB8" s="174" t="s">
        <v>362</v>
      </c>
      <c r="HC8" s="178">
        <v>2.1593750000000003E-3</v>
      </c>
      <c r="HD8" s="173">
        <v>1</v>
      </c>
      <c r="HE8" s="173" t="str">
        <f t="shared" ref="HE8:HE13" si="92">IF(HD8&gt;10,"0",IF(HD8&gt;8,"1",IF(HD8&gt;6,"3",IF(HD8&gt;3,"5",IF(HD8&gt;1,"7",IF(HD8=1,"10"))))))</f>
        <v>10</v>
      </c>
      <c r="HF8" s="176">
        <f>'PB - březen '!R6/Závody!HC8</f>
        <v>1.0650158117596611</v>
      </c>
      <c r="HG8" s="175">
        <f t="shared" si="79"/>
        <v>7</v>
      </c>
      <c r="HH8" s="174" t="s">
        <v>13</v>
      </c>
      <c r="HI8" s="178">
        <v>9.2268518518518524E-4</v>
      </c>
      <c r="HJ8" s="173">
        <v>2</v>
      </c>
      <c r="HK8" s="173" t="str">
        <f t="shared" si="80"/>
        <v>7</v>
      </c>
      <c r="HL8" s="176">
        <f>'PB - březen '!L6/Závody!HI8</f>
        <v>1.0361264425489212</v>
      </c>
      <c r="HM8" s="175">
        <f t="shared" si="41"/>
        <v>7</v>
      </c>
      <c r="HN8" s="177">
        <f t="shared" ref="HN8:HN13" si="93">GY8+HA8+HE8+HG8+HK8+HM8</f>
        <v>48</v>
      </c>
      <c r="HP8" s="174" t="s">
        <v>16</v>
      </c>
      <c r="HQ8" s="178">
        <v>4.6666666666666666E-4</v>
      </c>
      <c r="HR8" s="173">
        <v>1</v>
      </c>
      <c r="HS8" s="173" t="str">
        <f t="shared" si="69"/>
        <v>20</v>
      </c>
      <c r="HT8" s="176">
        <f>'PB - březen '!B6/Závody!HQ8</f>
        <v>1.0037202380952381</v>
      </c>
      <c r="HU8" s="175">
        <f t="shared" si="42"/>
        <v>5</v>
      </c>
      <c r="HV8" s="174" t="s">
        <v>362</v>
      </c>
      <c r="HW8" s="178">
        <v>2.1543981481481479E-3</v>
      </c>
      <c r="HX8" s="173">
        <v>1</v>
      </c>
      <c r="HY8" s="173" t="str">
        <f t="shared" si="70"/>
        <v>20</v>
      </c>
      <c r="HZ8" s="176">
        <f>'PB - březen '!R6/Závody!HW8</f>
        <v>1.0674760932631353</v>
      </c>
      <c r="IA8" s="175">
        <f t="shared" si="43"/>
        <v>7</v>
      </c>
      <c r="IB8" s="174" t="s">
        <v>20</v>
      </c>
      <c r="IC8" s="178">
        <v>9.7499999999999985E-4</v>
      </c>
      <c r="ID8" s="173">
        <v>1</v>
      </c>
      <c r="IE8" s="173" t="str">
        <f t="shared" si="71"/>
        <v>20</v>
      </c>
      <c r="IF8" s="40">
        <f>'PB - březen '!F6/Závody!IC8</f>
        <v>1.0576923076923079</v>
      </c>
      <c r="IG8" s="175">
        <f t="shared" si="44"/>
        <v>7</v>
      </c>
      <c r="IH8" s="177">
        <f t="shared" ref="IH8:IH13" si="94">HS8+HU8+HY8+IA8+IE8+IG8</f>
        <v>79</v>
      </c>
    </row>
    <row r="9" spans="1:242" ht="15" customHeight="1" thickBot="1" x14ac:dyDescent="0.25">
      <c r="A9" s="130" t="s">
        <v>133</v>
      </c>
      <c r="B9" s="9"/>
      <c r="C9" s="43"/>
      <c r="D9" s="1"/>
      <c r="E9" s="1" t="b">
        <f t="shared" si="0"/>
        <v>0</v>
      </c>
      <c r="F9" s="40" t="e">
        <f>'PB -září'!K7/Závody!C9</f>
        <v>#DIV/0!</v>
      </c>
      <c r="G9" s="10" t="e">
        <f t="shared" si="1"/>
        <v>#DIV/0!</v>
      </c>
      <c r="H9" s="9"/>
      <c r="I9" s="43"/>
      <c r="J9" s="1"/>
      <c r="K9" s="1" t="b">
        <f t="shared" si="2"/>
        <v>0</v>
      </c>
      <c r="L9" s="40" t="e">
        <f>'PB -září'!H7/Závody!I9</f>
        <v>#DIV/0!</v>
      </c>
      <c r="M9" s="10" t="e">
        <f t="shared" si="3"/>
        <v>#DIV/0!</v>
      </c>
      <c r="N9" s="9"/>
      <c r="O9" s="43"/>
      <c r="P9" s="1"/>
      <c r="Q9" s="1" t="b">
        <f t="shared" si="4"/>
        <v>0</v>
      </c>
      <c r="R9" s="40" t="e">
        <f>'PB -září'!L7/Závody!O9</f>
        <v>#DIV/0!</v>
      </c>
      <c r="S9" s="10" t="e">
        <f t="shared" si="5"/>
        <v>#DIV/0!</v>
      </c>
      <c r="T9" s="8"/>
      <c r="U9" s="42">
        <v>0</v>
      </c>
      <c r="X9" s="1"/>
      <c r="Y9" s="49"/>
      <c r="Z9" s="1"/>
      <c r="AA9" s="1" t="b">
        <f t="shared" si="6"/>
        <v>0</v>
      </c>
      <c r="AB9" s="16" t="e">
        <f>'PB -září'!I7/Závody!Y9</f>
        <v>#DIV/0!</v>
      </c>
      <c r="AC9" s="10" t="e">
        <f t="shared" si="7"/>
        <v>#DIV/0!</v>
      </c>
      <c r="AD9" s="65"/>
      <c r="AE9" s="49"/>
      <c r="AF9" s="1"/>
      <c r="AG9" s="1" t="b">
        <f t="shared" si="8"/>
        <v>0</v>
      </c>
      <c r="AH9" s="40"/>
      <c r="AI9" s="10">
        <f t="shared" si="9"/>
        <v>0</v>
      </c>
      <c r="AJ9" s="65"/>
      <c r="AK9" s="49"/>
      <c r="AL9" s="1"/>
      <c r="AM9" s="1" t="b">
        <f t="shared" si="10"/>
        <v>0</v>
      </c>
      <c r="AN9" s="67" t="e">
        <f>'PB -září'!L7/Závody!AK9</f>
        <v>#DIV/0!</v>
      </c>
      <c r="AO9" s="10" t="e">
        <f t="shared" si="11"/>
        <v>#DIV/0!</v>
      </c>
      <c r="AP9" s="42">
        <v>0</v>
      </c>
      <c r="AR9" s="9" t="s">
        <v>12</v>
      </c>
      <c r="AS9" s="49">
        <v>5.1620370370370372E-4</v>
      </c>
      <c r="AT9" s="1">
        <v>26</v>
      </c>
      <c r="AU9" s="1" t="str">
        <f t="shared" si="12"/>
        <v>0</v>
      </c>
      <c r="AV9" s="16">
        <f>'PB -září'!K7/Závody!AS9</f>
        <v>1.047085201793722</v>
      </c>
      <c r="AW9" s="10">
        <f t="shared" si="13"/>
        <v>7</v>
      </c>
      <c r="AX9" s="9" t="s">
        <v>20</v>
      </c>
      <c r="AY9" s="49">
        <v>1.2407407407407408E-3</v>
      </c>
      <c r="AZ9" s="1">
        <v>17</v>
      </c>
      <c r="BA9" s="1" t="str">
        <f t="shared" si="14"/>
        <v>0</v>
      </c>
      <c r="BB9" s="40">
        <f>'PB -září'!F7/Závody!AY9</f>
        <v>1.0352611940298506</v>
      </c>
      <c r="BC9" s="10">
        <f t="shared" si="15"/>
        <v>7</v>
      </c>
      <c r="BD9" s="9" t="s">
        <v>13</v>
      </c>
      <c r="BE9" s="49">
        <v>1.1388888888888889E-3</v>
      </c>
      <c r="BF9" s="1">
        <v>18</v>
      </c>
      <c r="BG9" s="1" t="str">
        <f t="shared" si="16"/>
        <v>0</v>
      </c>
      <c r="BH9" s="40">
        <f>'PB -září'!L7/Závody!BE9</f>
        <v>1.1097560975609755</v>
      </c>
      <c r="BI9" s="10">
        <f t="shared" si="17"/>
        <v>7</v>
      </c>
      <c r="BJ9" s="41">
        <f t="shared" si="45"/>
        <v>21</v>
      </c>
      <c r="BL9" s="174" t="s">
        <v>24</v>
      </c>
      <c r="BM9" s="178">
        <v>2.7083333333333334E-3</v>
      </c>
      <c r="BN9" s="173">
        <v>9</v>
      </c>
      <c r="BO9" s="173" t="str">
        <f t="shared" si="46"/>
        <v>2</v>
      </c>
      <c r="BP9" s="176">
        <f>'PB -září'!J7/Závody!BM9</f>
        <v>0.96837606837606827</v>
      </c>
      <c r="BQ9" s="175">
        <f t="shared" si="18"/>
        <v>0</v>
      </c>
      <c r="BR9" s="174" t="s">
        <v>23</v>
      </c>
      <c r="BS9" s="178">
        <v>1.2916666666666664E-3</v>
      </c>
      <c r="BT9" s="173">
        <v>13</v>
      </c>
      <c r="BU9" s="173" t="str">
        <f t="shared" si="47"/>
        <v>0</v>
      </c>
      <c r="BV9" s="40">
        <f>'PB -září'!I7/Závody!BS9</f>
        <v>0.97222222222222243</v>
      </c>
      <c r="BW9" s="175">
        <f t="shared" si="19"/>
        <v>1</v>
      </c>
      <c r="BX9" s="174" t="s">
        <v>13</v>
      </c>
      <c r="BY9" s="178">
        <v>1.0648148148148147E-3</v>
      </c>
      <c r="BZ9" s="173">
        <v>22</v>
      </c>
      <c r="CA9" s="173" t="str">
        <f t="shared" si="48"/>
        <v>0</v>
      </c>
      <c r="CB9" s="40">
        <f>'PB -září'!L7/Závody!BY9</f>
        <v>1.1869565217391305</v>
      </c>
      <c r="CC9" s="175">
        <f t="shared" si="20"/>
        <v>7</v>
      </c>
      <c r="CD9" s="177">
        <f t="shared" si="82"/>
        <v>10</v>
      </c>
      <c r="CF9" s="174"/>
      <c r="CG9" s="178"/>
      <c r="CH9" s="173"/>
      <c r="CI9" s="173" t="b">
        <f t="shared" si="50"/>
        <v>0</v>
      </c>
      <c r="CJ9" s="176"/>
      <c r="CK9" s="175">
        <f t="shared" si="21"/>
        <v>0</v>
      </c>
      <c r="CL9" s="174"/>
      <c r="CM9" s="178"/>
      <c r="CN9" s="173"/>
      <c r="CO9" s="173" t="b">
        <f t="shared" si="51"/>
        <v>0</v>
      </c>
      <c r="CP9" s="40"/>
      <c r="CQ9" s="175">
        <f t="shared" si="22"/>
        <v>0</v>
      </c>
      <c r="CR9" s="174"/>
      <c r="CS9" s="178"/>
      <c r="CT9" s="173"/>
      <c r="CU9" s="173" t="b">
        <f t="shared" si="52"/>
        <v>0</v>
      </c>
      <c r="CV9" s="40"/>
      <c r="CW9" s="175">
        <f t="shared" si="23"/>
        <v>0</v>
      </c>
      <c r="CX9" s="177">
        <f t="shared" si="83"/>
        <v>0</v>
      </c>
      <c r="CZ9" s="174"/>
      <c r="DA9" s="178"/>
      <c r="DB9" s="173"/>
      <c r="DC9" s="173" t="b">
        <f t="shared" si="54"/>
        <v>0</v>
      </c>
      <c r="DD9" s="176"/>
      <c r="DE9" s="175">
        <f t="shared" si="24"/>
        <v>0</v>
      </c>
      <c r="DF9" s="174"/>
      <c r="DG9" s="178"/>
      <c r="DH9" s="173"/>
      <c r="DI9" s="173" t="b">
        <f t="shared" si="55"/>
        <v>0</v>
      </c>
      <c r="DJ9" s="176"/>
      <c r="DK9" s="175">
        <f t="shared" si="25"/>
        <v>0</v>
      </c>
      <c r="DL9" s="174"/>
      <c r="DM9" s="178"/>
      <c r="DN9" s="173"/>
      <c r="DO9" s="173" t="b">
        <f t="shared" si="56"/>
        <v>0</v>
      </c>
      <c r="DP9" s="39"/>
      <c r="DQ9" s="175">
        <f t="shared" si="26"/>
        <v>0</v>
      </c>
      <c r="DR9" s="177">
        <f t="shared" si="84"/>
        <v>0</v>
      </c>
      <c r="DT9" s="174"/>
      <c r="DU9" s="178"/>
      <c r="DV9" s="173"/>
      <c r="DW9" s="173" t="b">
        <f t="shared" si="58"/>
        <v>0</v>
      </c>
      <c r="DX9" s="176"/>
      <c r="DY9" s="175">
        <f t="shared" si="27"/>
        <v>0</v>
      </c>
      <c r="DZ9" s="174"/>
      <c r="EA9" s="178"/>
      <c r="EB9" s="173"/>
      <c r="EC9" s="173" t="b">
        <f t="shared" si="59"/>
        <v>0</v>
      </c>
      <c r="ED9" s="39"/>
      <c r="EE9" s="175">
        <f t="shared" si="28"/>
        <v>0</v>
      </c>
      <c r="EF9" s="174"/>
      <c r="EG9" s="178"/>
      <c r="EH9" s="173"/>
      <c r="EI9" s="173" t="b">
        <f t="shared" si="60"/>
        <v>0</v>
      </c>
      <c r="EJ9" s="39"/>
      <c r="EK9" s="175">
        <f t="shared" si="29"/>
        <v>0</v>
      </c>
      <c r="EL9" s="177">
        <f t="shared" si="85"/>
        <v>0</v>
      </c>
      <c r="EN9" s="174"/>
      <c r="EO9" s="178"/>
      <c r="EP9" s="173"/>
      <c r="EQ9" s="173" t="b">
        <f t="shared" si="62"/>
        <v>0</v>
      </c>
      <c r="ER9" s="176"/>
      <c r="ES9" s="175">
        <f t="shared" si="30"/>
        <v>0</v>
      </c>
      <c r="ET9" s="174"/>
      <c r="EU9" s="178"/>
      <c r="EV9" s="173"/>
      <c r="EW9" s="173" t="b">
        <f t="shared" si="63"/>
        <v>0</v>
      </c>
      <c r="EX9" s="176"/>
      <c r="EY9" s="175">
        <f t="shared" si="31"/>
        <v>0</v>
      </c>
      <c r="EZ9" s="174"/>
      <c r="FA9" s="178"/>
      <c r="FB9" s="173"/>
      <c r="FC9" s="173" t="b">
        <f t="shared" si="64"/>
        <v>0</v>
      </c>
      <c r="FD9" s="176"/>
      <c r="FE9" s="175">
        <f t="shared" si="32"/>
        <v>0</v>
      </c>
      <c r="FF9" s="177">
        <f t="shared" si="86"/>
        <v>0</v>
      </c>
      <c r="FH9" s="15" t="s">
        <v>17</v>
      </c>
      <c r="FI9" s="178">
        <v>1.1952546296296297E-3</v>
      </c>
      <c r="FJ9" s="173">
        <v>19</v>
      </c>
      <c r="FK9" s="173" t="str">
        <f t="shared" si="73"/>
        <v>0</v>
      </c>
      <c r="FL9" s="17">
        <f>'PB - leden'!C7/Závody!FI9</f>
        <v>1.1223007649849908</v>
      </c>
      <c r="FM9" s="175">
        <f t="shared" si="33"/>
        <v>7</v>
      </c>
      <c r="FN9" s="174" t="s">
        <v>20</v>
      </c>
      <c r="FO9" s="178">
        <v>1.0686342592592592E-3</v>
      </c>
      <c r="FP9" s="173">
        <v>20</v>
      </c>
      <c r="FQ9" s="173" t="str">
        <f t="shared" si="74"/>
        <v>0</v>
      </c>
      <c r="FR9" s="17">
        <f>'PB - leden'!F7/Závody!FO9</f>
        <v>1.1610527455864834</v>
      </c>
      <c r="FS9" s="175">
        <f t="shared" si="34"/>
        <v>7</v>
      </c>
      <c r="FT9" s="174" t="s">
        <v>23</v>
      </c>
      <c r="FU9" s="178">
        <v>1.1824074074074074E-3</v>
      </c>
      <c r="FV9" s="173">
        <v>19</v>
      </c>
      <c r="FW9" s="173" t="str">
        <f t="shared" si="75"/>
        <v>0</v>
      </c>
      <c r="FX9" s="176">
        <f>'PB - leden'!I7/Závody!FU9</f>
        <v>1.062059514487079</v>
      </c>
      <c r="FY9" s="175">
        <f t="shared" si="35"/>
        <v>7</v>
      </c>
      <c r="FZ9" s="177">
        <f t="shared" si="87"/>
        <v>21</v>
      </c>
      <c r="GB9" s="15" t="s">
        <v>22</v>
      </c>
      <c r="GC9" s="43">
        <v>5.3703703703703704E-4</v>
      </c>
      <c r="GD9" s="173">
        <v>9</v>
      </c>
      <c r="GE9" s="173" t="str">
        <f t="shared" si="88"/>
        <v>1</v>
      </c>
      <c r="GF9" s="176">
        <f>'PB - březen '!H7/Závody!GC9</f>
        <v>1.2995689655172411</v>
      </c>
      <c r="GG9" s="175">
        <f t="shared" si="36"/>
        <v>7</v>
      </c>
      <c r="GH9" s="174" t="s">
        <v>16</v>
      </c>
      <c r="GI9" s="178">
        <v>5.2893518518518524E-4</v>
      </c>
      <c r="GJ9" s="173">
        <v>9</v>
      </c>
      <c r="GK9" s="173" t="str">
        <f t="shared" si="89"/>
        <v>1</v>
      </c>
      <c r="GL9" s="176">
        <f>'PB - březen '!B7/Závody!GI9</f>
        <v>1</v>
      </c>
      <c r="GM9" s="175">
        <f t="shared" si="76"/>
        <v>3</v>
      </c>
      <c r="GN9" s="174" t="s">
        <v>23</v>
      </c>
      <c r="GO9" s="178">
        <v>1.1712962962962964E-3</v>
      </c>
      <c r="GP9" s="173">
        <v>12</v>
      </c>
      <c r="GQ9" s="173" t="str">
        <f t="shared" si="77"/>
        <v>0</v>
      </c>
      <c r="GR9" s="176">
        <f>'PB - březen '!I7/Závody!GO9</f>
        <v>1.0094861660079051</v>
      </c>
      <c r="GS9" s="175">
        <f t="shared" si="78"/>
        <v>5</v>
      </c>
      <c r="GT9" s="177">
        <f t="shared" si="90"/>
        <v>17</v>
      </c>
      <c r="GV9" s="15" t="s">
        <v>23</v>
      </c>
      <c r="GW9" s="43">
        <v>1.1622685185185184E-3</v>
      </c>
      <c r="GX9" s="173">
        <v>6</v>
      </c>
      <c r="GY9" s="173" t="str">
        <f t="shared" si="91"/>
        <v>5</v>
      </c>
      <c r="GZ9" s="176">
        <f>'PB - březen '!I7/Závody!GW9</f>
        <v>1.0173272256522605</v>
      </c>
      <c r="HA9" s="175">
        <f t="shared" si="39"/>
        <v>7</v>
      </c>
      <c r="HB9" s="174" t="s">
        <v>24</v>
      </c>
      <c r="HC9" s="178">
        <v>2.4741898148148149E-3</v>
      </c>
      <c r="HD9" s="173">
        <v>6</v>
      </c>
      <c r="HE9" s="173" t="str">
        <f t="shared" si="92"/>
        <v>5</v>
      </c>
      <c r="HF9" s="176">
        <f>'PB - březen '!J7/Závody!HC9</f>
        <v>1.0600177761145155</v>
      </c>
      <c r="HG9" s="175">
        <f t="shared" si="79"/>
        <v>7</v>
      </c>
      <c r="HH9" s="174" t="s">
        <v>362</v>
      </c>
      <c r="HI9" s="178">
        <v>2.3133101851851852E-3</v>
      </c>
      <c r="HJ9" s="173">
        <v>6</v>
      </c>
      <c r="HK9" s="173" t="str">
        <f t="shared" si="80"/>
        <v>5</v>
      </c>
      <c r="HL9" s="176">
        <f>'PB - březen '!R7/Závody!HI9</f>
        <v>1</v>
      </c>
      <c r="HM9" s="175">
        <f t="shared" si="41"/>
        <v>3</v>
      </c>
      <c r="HN9" s="177">
        <f t="shared" si="93"/>
        <v>32</v>
      </c>
      <c r="HP9" s="174" t="s">
        <v>285</v>
      </c>
      <c r="HQ9" s="178">
        <v>1.058912037037037E-3</v>
      </c>
      <c r="HR9" s="173">
        <v>11</v>
      </c>
      <c r="HS9" s="173" t="str">
        <f t="shared" si="69"/>
        <v>0</v>
      </c>
      <c r="HT9" s="176">
        <f>'PB - březen '!Q7/Závody!HQ9</f>
        <v>1.0106022516121982</v>
      </c>
      <c r="HU9" s="175">
        <f t="shared" si="42"/>
        <v>5</v>
      </c>
      <c r="HV9" s="174" t="s">
        <v>362</v>
      </c>
      <c r="HW9" s="178">
        <v>2.261342592592593E-3</v>
      </c>
      <c r="HX9" s="173">
        <v>10</v>
      </c>
      <c r="HY9" s="173" t="str">
        <f t="shared" si="70"/>
        <v>2</v>
      </c>
      <c r="HZ9" s="40">
        <f>'PB - březen '!R7/Závody!HW9</f>
        <v>1.0229808578155388</v>
      </c>
      <c r="IA9" s="175">
        <f t="shared" si="43"/>
        <v>7</v>
      </c>
      <c r="IB9" s="174" t="s">
        <v>24</v>
      </c>
      <c r="IC9" s="178">
        <v>2.4443287037037038E-3</v>
      </c>
      <c r="ID9" s="173">
        <v>10</v>
      </c>
      <c r="IE9" s="173" t="str">
        <f t="shared" si="71"/>
        <v>2</v>
      </c>
      <c r="IF9" s="40">
        <f>'PB - březen '!J7/Závody!IC9</f>
        <v>1.0729674700506651</v>
      </c>
      <c r="IG9" s="175">
        <f t="shared" si="44"/>
        <v>7</v>
      </c>
      <c r="IH9" s="177">
        <f t="shared" si="94"/>
        <v>23</v>
      </c>
    </row>
    <row r="10" spans="1:242" ht="15" customHeight="1" thickBot="1" x14ac:dyDescent="0.25">
      <c r="A10" s="130" t="s">
        <v>134</v>
      </c>
      <c r="B10" s="9" t="s">
        <v>16</v>
      </c>
      <c r="C10" s="43">
        <v>5.9490740740740739E-4</v>
      </c>
      <c r="D10" s="1">
        <v>13</v>
      </c>
      <c r="E10" s="1" t="str">
        <f t="shared" si="0"/>
        <v>0</v>
      </c>
      <c r="F10" s="40">
        <f>'PB -září'!B8/Závody!C10</f>
        <v>1.0651750972762646</v>
      </c>
      <c r="G10" s="10">
        <f t="shared" si="1"/>
        <v>7</v>
      </c>
      <c r="H10" s="9" t="s">
        <v>13</v>
      </c>
      <c r="I10" s="43">
        <v>1.0416666666666667E-3</v>
      </c>
      <c r="J10" s="1">
        <v>10</v>
      </c>
      <c r="K10" s="1" t="str">
        <f t="shared" si="2"/>
        <v>1</v>
      </c>
      <c r="L10" s="40">
        <f>'PB -září'!L8/Závody!I10</f>
        <v>1.0344444444444445</v>
      </c>
      <c r="M10" s="10">
        <f t="shared" si="3"/>
        <v>7</v>
      </c>
      <c r="N10" s="9" t="s">
        <v>22</v>
      </c>
      <c r="O10" s="43">
        <v>5.6944444444444447E-4</v>
      </c>
      <c r="P10" s="1">
        <v>9</v>
      </c>
      <c r="Q10" s="1" t="str">
        <f t="shared" si="4"/>
        <v>1</v>
      </c>
      <c r="R10" s="40">
        <f>'PB -září'!H8/Závody!O10</f>
        <v>1.0882113821138211</v>
      </c>
      <c r="S10" s="10">
        <f t="shared" si="5"/>
        <v>7</v>
      </c>
      <c r="T10" s="8"/>
      <c r="U10" s="42">
        <f>E10+G10+K10+M10+Q10+S10+T10</f>
        <v>23</v>
      </c>
      <c r="X10" s="65" t="s">
        <v>22</v>
      </c>
      <c r="Y10" s="49">
        <v>5.5057870370370373E-4</v>
      </c>
      <c r="Z10" s="1">
        <v>7</v>
      </c>
      <c r="AA10" s="1" t="str">
        <f t="shared" si="6"/>
        <v>3</v>
      </c>
      <c r="AB10" s="16">
        <f>'PB -září'!H8/Závody!Y10</f>
        <v>1.1254992642421695</v>
      </c>
      <c r="AC10" s="10">
        <f t="shared" si="7"/>
        <v>7</v>
      </c>
      <c r="AD10" s="65" t="s">
        <v>168</v>
      </c>
      <c r="AE10" s="49">
        <v>1.1158564814814813E-3</v>
      </c>
      <c r="AF10" s="1">
        <v>10</v>
      </c>
      <c r="AG10" s="1" t="str">
        <f t="shared" si="8"/>
        <v>1</v>
      </c>
      <c r="AH10" s="40">
        <f>'PB -září'!Q8/Závody!AE10</f>
        <v>1.0507208795768073</v>
      </c>
      <c r="AI10" s="10">
        <f t="shared" si="9"/>
        <v>7</v>
      </c>
      <c r="AJ10" s="65" t="s">
        <v>23</v>
      </c>
      <c r="AK10" s="49">
        <v>1.2304398148148149E-3</v>
      </c>
      <c r="AL10" s="1">
        <v>7</v>
      </c>
      <c r="AM10" s="1" t="str">
        <f t="shared" si="10"/>
        <v>3</v>
      </c>
      <c r="AN10" s="40">
        <f>'PB -září'!I8/Závody!AK10</f>
        <v>1.0685730411061987</v>
      </c>
      <c r="AO10" s="10">
        <f t="shared" si="11"/>
        <v>7</v>
      </c>
      <c r="AP10" s="42">
        <f t="shared" si="81"/>
        <v>28</v>
      </c>
      <c r="AR10" s="9" t="s">
        <v>19</v>
      </c>
      <c r="AS10" s="49">
        <v>5.2893518518518524E-4</v>
      </c>
      <c r="AT10" s="1">
        <v>2</v>
      </c>
      <c r="AU10" s="1" t="str">
        <f t="shared" si="12"/>
        <v>7</v>
      </c>
      <c r="AV10" s="16">
        <f>'PB -září'!E8/Závody!AS10</f>
        <v>1.159737417943107</v>
      </c>
      <c r="AW10" s="10">
        <f t="shared" si="13"/>
        <v>7</v>
      </c>
      <c r="AX10" s="9" t="s">
        <v>22</v>
      </c>
      <c r="AY10" s="49">
        <v>5.6250000000000007E-4</v>
      </c>
      <c r="AZ10" s="1">
        <v>3</v>
      </c>
      <c r="BA10" s="1" t="str">
        <f t="shared" si="14"/>
        <v>7</v>
      </c>
      <c r="BB10" s="40">
        <f>'PB -září'!H8/Závody!AY10</f>
        <v>1.1016460905349794</v>
      </c>
      <c r="BC10" s="10">
        <f t="shared" si="15"/>
        <v>7</v>
      </c>
      <c r="BD10" s="9" t="s">
        <v>12</v>
      </c>
      <c r="BE10" s="49">
        <v>4.4212962962962961E-4</v>
      </c>
      <c r="BF10" s="1">
        <v>3</v>
      </c>
      <c r="BG10" s="1" t="str">
        <f t="shared" si="16"/>
        <v>7</v>
      </c>
      <c r="BH10" s="40">
        <f>'PB -září'!K8/Závody!BE10</f>
        <v>1.0157068062827224</v>
      </c>
      <c r="BI10" s="10">
        <f t="shared" si="17"/>
        <v>7</v>
      </c>
      <c r="BJ10" s="41">
        <f t="shared" si="45"/>
        <v>42</v>
      </c>
      <c r="BL10" s="174" t="s">
        <v>22</v>
      </c>
      <c r="BM10" s="178">
        <v>5.4976851851851855E-4</v>
      </c>
      <c r="BN10" s="173">
        <v>1</v>
      </c>
      <c r="BO10" s="173" t="str">
        <f t="shared" si="46"/>
        <v>20</v>
      </c>
      <c r="BP10" s="176">
        <f>'PB -září'!H8/Závody!BM10</f>
        <v>1.1271578947368421</v>
      </c>
      <c r="BQ10" s="175">
        <f t="shared" si="18"/>
        <v>7</v>
      </c>
      <c r="BR10" s="174" t="s">
        <v>168</v>
      </c>
      <c r="BS10" s="178">
        <v>1.0891203703703703E-3</v>
      </c>
      <c r="BT10" s="173">
        <v>1</v>
      </c>
      <c r="BU10" s="173" t="str">
        <f t="shared" si="47"/>
        <v>20</v>
      </c>
      <c r="BV10" s="40">
        <f>'PB -září'!Q8/Závody!BS10</f>
        <v>1.0765143464399574</v>
      </c>
      <c r="BW10" s="175">
        <f t="shared" si="19"/>
        <v>7</v>
      </c>
      <c r="BX10" s="174" t="s">
        <v>23</v>
      </c>
      <c r="BY10" s="178">
        <v>1.2291666666666668E-3</v>
      </c>
      <c r="BZ10" s="173">
        <v>2</v>
      </c>
      <c r="CA10" s="173" t="str">
        <f t="shared" si="48"/>
        <v>14</v>
      </c>
      <c r="CB10" s="40">
        <f>'PB -září'!I8/Závody!BY10</f>
        <v>1.0696798493408661</v>
      </c>
      <c r="CC10" s="175">
        <f t="shared" si="20"/>
        <v>7</v>
      </c>
      <c r="CD10" s="177">
        <f t="shared" si="82"/>
        <v>75</v>
      </c>
      <c r="CF10" s="174"/>
      <c r="CG10" s="178"/>
      <c r="CH10" s="173"/>
      <c r="CI10" s="173" t="b">
        <f t="shared" si="50"/>
        <v>0</v>
      </c>
      <c r="CJ10" s="176"/>
      <c r="CK10" s="175">
        <f t="shared" si="21"/>
        <v>0</v>
      </c>
      <c r="CL10" s="174"/>
      <c r="CM10" s="178"/>
      <c r="CN10" s="173"/>
      <c r="CO10" s="173" t="b">
        <f t="shared" si="51"/>
        <v>0</v>
      </c>
      <c r="CP10" s="40"/>
      <c r="CQ10" s="175">
        <f t="shared" si="22"/>
        <v>0</v>
      </c>
      <c r="CR10" s="174"/>
      <c r="CS10" s="178"/>
      <c r="CT10" s="173"/>
      <c r="CU10" s="173" t="b">
        <f t="shared" si="52"/>
        <v>0</v>
      </c>
      <c r="CV10" s="40"/>
      <c r="CW10" s="175">
        <f t="shared" si="23"/>
        <v>0</v>
      </c>
      <c r="CX10" s="177">
        <f t="shared" si="83"/>
        <v>0</v>
      </c>
      <c r="CZ10" s="174" t="s">
        <v>17</v>
      </c>
      <c r="DA10" s="178">
        <v>1.3101851851851853E-3</v>
      </c>
      <c r="DB10" s="173">
        <v>7</v>
      </c>
      <c r="DC10" s="173" t="str">
        <f t="shared" si="54"/>
        <v>3</v>
      </c>
      <c r="DD10" s="176">
        <f>'PB -září'!C8/Závody!DA10</f>
        <v>1.0485865724381624</v>
      </c>
      <c r="DE10" s="175">
        <f t="shared" si="24"/>
        <v>7</v>
      </c>
      <c r="DF10" s="174" t="s">
        <v>23</v>
      </c>
      <c r="DG10" s="178">
        <v>1.1631944444444443E-3</v>
      </c>
      <c r="DH10" s="173">
        <v>4</v>
      </c>
      <c r="DI10" s="173" t="str">
        <f t="shared" si="55"/>
        <v>5</v>
      </c>
      <c r="DJ10" s="176">
        <f>'PB -září'!I8/Závody!DG10</f>
        <v>1.1303482587064677</v>
      </c>
      <c r="DK10" s="175">
        <f t="shared" si="25"/>
        <v>7</v>
      </c>
      <c r="DL10" s="174" t="s">
        <v>13</v>
      </c>
      <c r="DM10" s="178">
        <v>9.780092592592592E-4</v>
      </c>
      <c r="DN10" s="173">
        <v>6</v>
      </c>
      <c r="DO10" s="173" t="str">
        <f t="shared" si="56"/>
        <v>5</v>
      </c>
      <c r="DP10" s="39">
        <f>'PB -září'!L8/Závody!DM10</f>
        <v>1.1017751479289941</v>
      </c>
      <c r="DQ10" s="175">
        <f t="shared" si="26"/>
        <v>7</v>
      </c>
      <c r="DR10" s="177">
        <f t="shared" si="84"/>
        <v>34</v>
      </c>
      <c r="DT10" s="113" t="s">
        <v>19</v>
      </c>
      <c r="DU10" s="15">
        <v>5.0347222222222221E-4</v>
      </c>
      <c r="DV10" s="173">
        <v>7</v>
      </c>
      <c r="DW10" s="173" t="str">
        <f t="shared" si="58"/>
        <v>3</v>
      </c>
      <c r="DX10" s="176">
        <f>'PB - leden'!E8/Závody!DU10</f>
        <v>1.0505747126436782</v>
      </c>
      <c r="DY10" s="175">
        <f t="shared" si="27"/>
        <v>7</v>
      </c>
      <c r="DZ10" s="174" t="s">
        <v>22</v>
      </c>
      <c r="EA10" s="178">
        <v>5.4166666666666664E-4</v>
      </c>
      <c r="EB10" s="173">
        <v>2</v>
      </c>
      <c r="EC10" s="173" t="str">
        <f t="shared" si="59"/>
        <v>7</v>
      </c>
      <c r="ED10" s="39">
        <f>'PB - leden'!H8/Závody!EA10</f>
        <v>1.0149572649572651</v>
      </c>
      <c r="EE10" s="175">
        <f t="shared" si="28"/>
        <v>5</v>
      </c>
      <c r="EF10" s="174" t="s">
        <v>284</v>
      </c>
      <c r="EG10" s="178">
        <v>4.2939814814814821E-4</v>
      </c>
      <c r="EH10" s="173">
        <v>8</v>
      </c>
      <c r="EI10" s="173" t="str">
        <f t="shared" si="60"/>
        <v>3</v>
      </c>
      <c r="EJ10" s="39">
        <f>'PB - leden'!K8/Závody!EG10</f>
        <v>1.0296495956873313</v>
      </c>
      <c r="EK10" s="175">
        <f t="shared" si="29"/>
        <v>7</v>
      </c>
      <c r="EL10" s="177">
        <f t="shared" si="85"/>
        <v>32</v>
      </c>
      <c r="EN10" s="222" t="s">
        <v>12</v>
      </c>
      <c r="EO10" s="188">
        <v>4.2256944444444438E-4</v>
      </c>
      <c r="EP10" s="173">
        <v>3</v>
      </c>
      <c r="EQ10" s="173" t="str">
        <f t="shared" si="62"/>
        <v>7</v>
      </c>
      <c r="ER10" s="176">
        <f>'PB - leden'!K8/Závody!EO10</f>
        <v>1.0462886880306765</v>
      </c>
      <c r="ES10" s="175">
        <f t="shared" si="30"/>
        <v>7</v>
      </c>
      <c r="ET10" s="174" t="s">
        <v>285</v>
      </c>
      <c r="EU10" s="178">
        <v>1.0422453703703705E-3</v>
      </c>
      <c r="EV10" s="173">
        <v>2</v>
      </c>
      <c r="EW10" s="173" t="str">
        <f t="shared" si="63"/>
        <v>7</v>
      </c>
      <c r="EX10" s="176">
        <f>'PB - leden'!Q8/Závody!EU10</f>
        <v>1.0449750138811769</v>
      </c>
      <c r="EY10" s="175">
        <f t="shared" si="31"/>
        <v>7</v>
      </c>
      <c r="EZ10" s="174" t="s">
        <v>13</v>
      </c>
      <c r="FA10" s="178">
        <v>9.5011574074074085E-4</v>
      </c>
      <c r="FB10" s="173">
        <v>3</v>
      </c>
      <c r="FC10" s="173" t="str">
        <f t="shared" si="64"/>
        <v>7</v>
      </c>
      <c r="FD10" s="176">
        <f>'PB - leden'!L8/Závody!FA10</f>
        <v>1.0293580216835179</v>
      </c>
      <c r="FE10" s="175">
        <f t="shared" si="32"/>
        <v>7</v>
      </c>
      <c r="FF10" s="177">
        <f t="shared" si="86"/>
        <v>42</v>
      </c>
      <c r="FH10" s="222" t="s">
        <v>12</v>
      </c>
      <c r="FI10" s="188">
        <v>4.0729166666666664E-4</v>
      </c>
      <c r="FJ10" s="173">
        <v>3</v>
      </c>
      <c r="FK10" s="173" t="str">
        <f t="shared" si="73"/>
        <v>7</v>
      </c>
      <c r="FL10" s="17">
        <f>'PB - leden'!K8/Závody!FI10</f>
        <v>1.0855356635407787</v>
      </c>
      <c r="FM10" s="175">
        <f t="shared" si="33"/>
        <v>7</v>
      </c>
      <c r="FN10" s="174" t="s">
        <v>285</v>
      </c>
      <c r="FO10" s="178">
        <v>1.0462962962962963E-3</v>
      </c>
      <c r="FP10" s="173">
        <v>3</v>
      </c>
      <c r="FQ10" s="173" t="str">
        <f t="shared" si="74"/>
        <v>7</v>
      </c>
      <c r="FR10" s="17">
        <f>'PB - leden'!Q8/Závody!FO10</f>
        <v>1.040929203539823</v>
      </c>
      <c r="FS10" s="175">
        <f t="shared" si="34"/>
        <v>7</v>
      </c>
      <c r="FT10" s="174" t="s">
        <v>22</v>
      </c>
      <c r="FU10" s="178">
        <v>5.2453703703703701E-4</v>
      </c>
      <c r="FV10" s="173">
        <v>3</v>
      </c>
      <c r="FW10" s="173" t="str">
        <f t="shared" si="75"/>
        <v>7</v>
      </c>
      <c r="FX10" s="176">
        <f>'PB - leden'!H8/Závody!FU10</f>
        <v>1.0481023830538394</v>
      </c>
      <c r="FY10" s="175">
        <f t="shared" si="35"/>
        <v>7</v>
      </c>
      <c r="FZ10" s="177">
        <f t="shared" si="87"/>
        <v>42</v>
      </c>
      <c r="GB10" s="222" t="s">
        <v>19</v>
      </c>
      <c r="GC10" s="43">
        <v>4.8680555555555559E-4</v>
      </c>
      <c r="GD10" s="173">
        <v>2</v>
      </c>
      <c r="GE10" s="173" t="str">
        <f t="shared" si="88"/>
        <v>7</v>
      </c>
      <c r="GF10" s="176">
        <f>'PB - březen '!E8/Závody!GC10</f>
        <v>1.0061816452686636</v>
      </c>
      <c r="GG10" s="175">
        <f t="shared" si="36"/>
        <v>5</v>
      </c>
      <c r="GH10" s="174" t="s">
        <v>22</v>
      </c>
      <c r="GI10" s="178">
        <v>5.241898148148149E-4</v>
      </c>
      <c r="GJ10" s="173">
        <v>1</v>
      </c>
      <c r="GK10" s="173" t="str">
        <f t="shared" si="89"/>
        <v>10</v>
      </c>
      <c r="GL10" s="176">
        <f>'PB - březen '!H8/Závody!GI10</f>
        <v>1.0006623978803266</v>
      </c>
      <c r="GM10" s="175">
        <f t="shared" si="76"/>
        <v>5</v>
      </c>
      <c r="GN10" s="174" t="s">
        <v>13</v>
      </c>
      <c r="GO10" s="178">
        <v>9.2789351851851854E-4</v>
      </c>
      <c r="GP10" s="173">
        <v>2</v>
      </c>
      <c r="GQ10" s="173" t="str">
        <f t="shared" si="77"/>
        <v>7</v>
      </c>
      <c r="GR10" s="176">
        <f>'PB - březen '!L8/Závody!GO10</f>
        <v>1.0239491081451915</v>
      </c>
      <c r="GS10" s="175">
        <f t="shared" si="78"/>
        <v>7</v>
      </c>
      <c r="GT10" s="177">
        <f t="shared" si="90"/>
        <v>41</v>
      </c>
      <c r="GV10" s="222" t="s">
        <v>23</v>
      </c>
      <c r="GW10" s="43">
        <v>1.1271990740740741E-3</v>
      </c>
      <c r="GX10" s="173">
        <v>1</v>
      </c>
      <c r="GY10" s="173" t="str">
        <f t="shared" si="91"/>
        <v>10</v>
      </c>
      <c r="GZ10" s="176">
        <f>'PB - březen '!I8/Závody!GW10</f>
        <v>1.0319334633945989</v>
      </c>
      <c r="HA10" s="175">
        <f t="shared" si="39"/>
        <v>7</v>
      </c>
      <c r="HB10" s="174" t="s">
        <v>362</v>
      </c>
      <c r="HC10" s="178">
        <v>2.2707175925925928E-3</v>
      </c>
      <c r="HD10" s="173">
        <v>1</v>
      </c>
      <c r="HE10" s="173" t="str">
        <f t="shared" si="92"/>
        <v>10</v>
      </c>
      <c r="HF10" s="176">
        <f>'PB - březen '!R8/Závody!HC10</f>
        <v>1.0438860288495844</v>
      </c>
      <c r="HG10" s="175">
        <f t="shared" si="79"/>
        <v>7</v>
      </c>
      <c r="HH10" s="174" t="s">
        <v>22</v>
      </c>
      <c r="HI10" s="178">
        <v>5.2256944444444443E-4</v>
      </c>
      <c r="HJ10" s="173">
        <v>1</v>
      </c>
      <c r="HK10" s="173" t="str">
        <f t="shared" si="80"/>
        <v>10</v>
      </c>
      <c r="HL10" s="176">
        <f>'PB - březen '!H8/Závody!HI10</f>
        <v>1.0037652270210409</v>
      </c>
      <c r="HM10" s="175">
        <f t="shared" si="41"/>
        <v>5</v>
      </c>
      <c r="HN10" s="177">
        <f t="shared" si="93"/>
        <v>49</v>
      </c>
      <c r="HP10" s="174" t="s">
        <v>23</v>
      </c>
      <c r="HQ10" s="178">
        <v>1.1090277777777778E-3</v>
      </c>
      <c r="HR10" s="173">
        <v>1</v>
      </c>
      <c r="HS10" s="173" t="str">
        <f t="shared" si="69"/>
        <v>20</v>
      </c>
      <c r="HT10" s="176">
        <f>'PB - březen '!I8/Závody!HQ10</f>
        <v>1.0488415779586724</v>
      </c>
      <c r="HU10" s="175">
        <f t="shared" si="42"/>
        <v>7</v>
      </c>
      <c r="HV10" s="174" t="s">
        <v>285</v>
      </c>
      <c r="HW10" s="178">
        <v>1.03125E-3</v>
      </c>
      <c r="HX10" s="173">
        <v>2</v>
      </c>
      <c r="HY10" s="173" t="str">
        <f t="shared" si="70"/>
        <v>14</v>
      </c>
      <c r="HZ10" s="40">
        <f>'PB - březen '!Q8/Závody!HW10</f>
        <v>1.010662177328844</v>
      </c>
      <c r="IA10" s="175">
        <f t="shared" si="43"/>
        <v>5</v>
      </c>
      <c r="IB10" s="174" t="s">
        <v>22</v>
      </c>
      <c r="IC10" s="178">
        <v>5.1273148148148141E-4</v>
      </c>
      <c r="ID10" s="173">
        <v>2</v>
      </c>
      <c r="IE10" s="173" t="str">
        <f t="shared" si="71"/>
        <v>14</v>
      </c>
      <c r="IF10" s="40">
        <f>'PB - březen '!H8/Závody!IC10</f>
        <v>1.0230248306997742</v>
      </c>
      <c r="IG10" s="175">
        <f t="shared" si="44"/>
        <v>7</v>
      </c>
      <c r="IH10" s="177">
        <f t="shared" si="94"/>
        <v>67</v>
      </c>
    </row>
    <row r="11" spans="1:242" ht="15" customHeight="1" thickBot="1" x14ac:dyDescent="0.25">
      <c r="A11" s="130" t="s">
        <v>135</v>
      </c>
      <c r="B11" s="9"/>
      <c r="C11" s="49"/>
      <c r="D11" s="1"/>
      <c r="E11" s="1" t="b">
        <f t="shared" si="0"/>
        <v>0</v>
      </c>
      <c r="F11" s="40" t="e">
        <f>'PB -září'!K9/Závody!C11</f>
        <v>#DIV/0!</v>
      </c>
      <c r="G11" s="10" t="e">
        <f t="shared" si="1"/>
        <v>#DIV/0!</v>
      </c>
      <c r="H11" s="9"/>
      <c r="I11" s="49"/>
      <c r="J11" s="1"/>
      <c r="K11" s="1" t="b">
        <f t="shared" si="2"/>
        <v>0</v>
      </c>
      <c r="L11" s="40" t="e">
        <f>'PB -září'!H9/Závody!I11</f>
        <v>#DIV/0!</v>
      </c>
      <c r="M11" s="10" t="e">
        <f t="shared" si="3"/>
        <v>#DIV/0!</v>
      </c>
      <c r="N11" s="9"/>
      <c r="O11" s="49"/>
      <c r="P11" s="1"/>
      <c r="Q11" s="1" t="b">
        <f t="shared" si="4"/>
        <v>0</v>
      </c>
      <c r="R11" s="40" t="e">
        <f>'PB -září'!L9/Závody!O11</f>
        <v>#DIV/0!</v>
      </c>
      <c r="S11" s="10" t="e">
        <f t="shared" si="5"/>
        <v>#DIV/0!</v>
      </c>
      <c r="T11" s="13"/>
      <c r="U11" s="42">
        <v>0</v>
      </c>
      <c r="X11" s="65"/>
      <c r="Y11" s="49"/>
      <c r="Z11" s="1"/>
      <c r="AA11" s="1" t="b">
        <f t="shared" si="6"/>
        <v>0</v>
      </c>
      <c r="AB11" s="16" t="e">
        <f>'PB -září'!F9/Závody!Y11</f>
        <v>#DIV/0!</v>
      </c>
      <c r="AC11" s="10" t="e">
        <f t="shared" si="7"/>
        <v>#DIV/0!</v>
      </c>
      <c r="AD11" s="65"/>
      <c r="AE11" s="49"/>
      <c r="AF11" s="1"/>
      <c r="AG11" s="1" t="b">
        <f t="shared" si="8"/>
        <v>0</v>
      </c>
      <c r="AH11" s="40"/>
      <c r="AI11" s="10">
        <f t="shared" si="9"/>
        <v>0</v>
      </c>
      <c r="AJ11" s="65"/>
      <c r="AK11" s="49"/>
      <c r="AL11" s="1"/>
      <c r="AM11" s="1" t="b">
        <f t="shared" si="10"/>
        <v>0</v>
      </c>
      <c r="AN11" s="40" t="e">
        <f>'PB -září'!J9/Závody!AK11</f>
        <v>#DIV/0!</v>
      </c>
      <c r="AO11" s="10" t="e">
        <f t="shared" si="11"/>
        <v>#DIV/0!</v>
      </c>
      <c r="AP11" s="42">
        <v>0</v>
      </c>
      <c r="AR11" s="9" t="s">
        <v>14</v>
      </c>
      <c r="AS11" s="49">
        <v>4.6469907407407406E-3</v>
      </c>
      <c r="AT11" s="1">
        <v>6</v>
      </c>
      <c r="AU11" s="1" t="str">
        <f t="shared" si="12"/>
        <v>5</v>
      </c>
      <c r="AV11" s="16">
        <f>'PB -září'!N9/Závody!AS11</f>
        <v>1</v>
      </c>
      <c r="AW11" s="10">
        <f t="shared" si="13"/>
        <v>3</v>
      </c>
      <c r="AX11" s="9" t="s">
        <v>218</v>
      </c>
      <c r="AY11" s="49">
        <v>2.5462962962962961E-3</v>
      </c>
      <c r="AZ11" s="1">
        <v>8</v>
      </c>
      <c r="BA11" s="1" t="str">
        <f t="shared" si="14"/>
        <v>3</v>
      </c>
      <c r="BB11" s="40">
        <f>'PB -září'!R9/Závody!AY11</f>
        <v>1.0486363636363638</v>
      </c>
      <c r="BC11" s="10">
        <f t="shared" si="15"/>
        <v>7</v>
      </c>
      <c r="BD11" s="9" t="s">
        <v>23</v>
      </c>
      <c r="BE11" s="49">
        <v>1.2986111111111113E-3</v>
      </c>
      <c r="BF11" s="1">
        <v>12</v>
      </c>
      <c r="BG11" s="1" t="str">
        <f t="shared" si="16"/>
        <v>0</v>
      </c>
      <c r="BH11" s="40">
        <f>'PB -září'!I9/Závody!BE11</f>
        <v>0.98752228163992861</v>
      </c>
      <c r="BI11" s="10">
        <f t="shared" si="17"/>
        <v>2</v>
      </c>
      <c r="BJ11" s="41">
        <f t="shared" si="45"/>
        <v>20</v>
      </c>
      <c r="BL11" s="174" t="s">
        <v>15</v>
      </c>
      <c r="BM11" s="178">
        <v>2.1180555555555553E-3</v>
      </c>
      <c r="BN11" s="173">
        <v>6</v>
      </c>
      <c r="BO11" s="173" t="str">
        <f t="shared" si="46"/>
        <v>10</v>
      </c>
      <c r="BP11" s="176">
        <f>'PB -září'!M9/Závody!BM11</f>
        <v>1.0191256830601094</v>
      </c>
      <c r="BQ11" s="175">
        <f t="shared" si="18"/>
        <v>7</v>
      </c>
      <c r="BR11" s="174" t="s">
        <v>23</v>
      </c>
      <c r="BS11" s="178">
        <v>1.2453703703703704E-3</v>
      </c>
      <c r="BT11" s="173">
        <v>7</v>
      </c>
      <c r="BU11" s="173" t="str">
        <f t="shared" si="47"/>
        <v>6</v>
      </c>
      <c r="BV11" s="40">
        <f>'PB -září'!I9/Závody!BS11</f>
        <v>1.029739776951673</v>
      </c>
      <c r="BW11" s="175">
        <f t="shared" si="19"/>
        <v>7</v>
      </c>
      <c r="BX11" s="174" t="s">
        <v>14</v>
      </c>
      <c r="BY11" s="178">
        <v>4.5509259259259261E-3</v>
      </c>
      <c r="BZ11" s="173">
        <v>8</v>
      </c>
      <c r="CA11" s="173" t="str">
        <f t="shared" si="48"/>
        <v>6</v>
      </c>
      <c r="CB11" s="40">
        <f>'PB -září'!N9/Závody!BY11</f>
        <v>1.0211088504577823</v>
      </c>
      <c r="CC11" s="175">
        <f t="shared" si="20"/>
        <v>7</v>
      </c>
      <c r="CD11" s="177">
        <f t="shared" si="82"/>
        <v>43</v>
      </c>
      <c r="CF11" s="174" t="s">
        <v>24</v>
      </c>
      <c r="CG11" s="178">
        <v>2.6284722222222226E-3</v>
      </c>
      <c r="CH11" s="173">
        <v>21</v>
      </c>
      <c r="CI11" s="173" t="str">
        <f t="shared" si="50"/>
        <v>0</v>
      </c>
      <c r="CJ11" s="176">
        <f>'PB -září'!J9/Závody!CG11</f>
        <v>0.99779832672831326</v>
      </c>
      <c r="CK11" s="175">
        <f t="shared" si="21"/>
        <v>3</v>
      </c>
      <c r="CL11" s="174" t="s">
        <v>23</v>
      </c>
      <c r="CM11" s="178">
        <v>1.2175925925925926E-3</v>
      </c>
      <c r="CN11" s="173">
        <v>25</v>
      </c>
      <c r="CO11" s="173" t="str">
        <f t="shared" si="51"/>
        <v>0</v>
      </c>
      <c r="CP11" s="40">
        <f>'PB -září'!I9/Závody!CM11</f>
        <v>1.0532319391634981</v>
      </c>
      <c r="CQ11" s="175">
        <f t="shared" si="22"/>
        <v>7</v>
      </c>
      <c r="CR11" s="174" t="s">
        <v>15</v>
      </c>
      <c r="CS11" s="178">
        <v>2.1805555555555558E-3</v>
      </c>
      <c r="CT11" s="173">
        <v>24</v>
      </c>
      <c r="CU11" s="173" t="str">
        <f t="shared" si="52"/>
        <v>0</v>
      </c>
      <c r="CV11" s="40">
        <f>'PB -září'!M9/Závody!CS11</f>
        <v>0.98991507430997872</v>
      </c>
      <c r="CW11" s="175">
        <f t="shared" si="23"/>
        <v>2</v>
      </c>
      <c r="CX11" s="177">
        <f t="shared" si="83"/>
        <v>12</v>
      </c>
      <c r="CZ11" s="174" t="s">
        <v>17</v>
      </c>
      <c r="DA11" s="178">
        <v>1.3865740740740739E-3</v>
      </c>
      <c r="DB11" s="173">
        <v>27</v>
      </c>
      <c r="DC11" s="173" t="str">
        <f t="shared" si="54"/>
        <v>0</v>
      </c>
      <c r="DD11" s="176">
        <f>'PB -září'!C9/Závody!DA11</f>
        <v>1.0549248747913189</v>
      </c>
      <c r="DE11" s="175">
        <f t="shared" si="24"/>
        <v>7</v>
      </c>
      <c r="DF11" s="174" t="s">
        <v>20</v>
      </c>
      <c r="DG11" s="178">
        <v>1.1574074074074073E-3</v>
      </c>
      <c r="DH11" s="173">
        <v>26</v>
      </c>
      <c r="DI11" s="173" t="str">
        <f t="shared" si="55"/>
        <v>0</v>
      </c>
      <c r="DJ11" s="176">
        <f>'PB -září'!F9/Závody!DG11</f>
        <v>1.0129999999999999</v>
      </c>
      <c r="DK11" s="175">
        <f t="shared" si="25"/>
        <v>5</v>
      </c>
      <c r="DL11" s="174" t="s">
        <v>23</v>
      </c>
      <c r="DM11" s="178">
        <v>1.2511574074074074E-3</v>
      </c>
      <c r="DN11" s="173">
        <v>23</v>
      </c>
      <c r="DO11" s="173" t="str">
        <f t="shared" si="56"/>
        <v>0</v>
      </c>
      <c r="DP11" s="39">
        <f>'PB -září'!I9/Závody!DM11</f>
        <v>1.0249768732654949</v>
      </c>
      <c r="DQ11" s="175">
        <f t="shared" si="26"/>
        <v>7</v>
      </c>
      <c r="DR11" s="177">
        <f t="shared" si="84"/>
        <v>19</v>
      </c>
      <c r="DT11" s="174" t="s">
        <v>19</v>
      </c>
      <c r="DU11" s="178">
        <v>5.4293981481481478E-4</v>
      </c>
      <c r="DV11" s="173">
        <v>31</v>
      </c>
      <c r="DW11" s="173" t="str">
        <f t="shared" si="58"/>
        <v>0</v>
      </c>
      <c r="DX11" s="176">
        <f>'PB - leden'!E9/Závody!DU11</f>
        <v>1.126625452995097</v>
      </c>
      <c r="DY11" s="175">
        <f t="shared" si="27"/>
        <v>7</v>
      </c>
      <c r="DZ11" s="174" t="s">
        <v>16</v>
      </c>
      <c r="EA11" s="178">
        <v>5.8460648148148141E-4</v>
      </c>
      <c r="EB11" s="173">
        <v>29</v>
      </c>
      <c r="EC11" s="173" t="str">
        <f t="shared" si="59"/>
        <v>0</v>
      </c>
      <c r="ED11" s="176">
        <f>'PB - leden'!B9/Závody!EA11</f>
        <v>1.3878439912888541</v>
      </c>
      <c r="EE11" s="175">
        <f t="shared" si="28"/>
        <v>7</v>
      </c>
      <c r="EF11" s="174" t="s">
        <v>22</v>
      </c>
      <c r="EG11" s="178">
        <v>5.6793981481481485E-4</v>
      </c>
      <c r="EH11" s="173">
        <v>15</v>
      </c>
      <c r="EI11" s="173" t="str">
        <f t="shared" si="60"/>
        <v>0</v>
      </c>
      <c r="EJ11" s="39">
        <f>'PB - leden'!H9/Závody!EG11</f>
        <v>1.1412268188302424</v>
      </c>
      <c r="EK11" s="175">
        <f t="shared" si="29"/>
        <v>7</v>
      </c>
      <c r="EL11" s="177">
        <f t="shared" si="85"/>
        <v>21</v>
      </c>
      <c r="EN11" s="174"/>
      <c r="EO11" s="178"/>
      <c r="EP11" s="173"/>
      <c r="EQ11" s="173" t="b">
        <f t="shared" si="62"/>
        <v>0</v>
      </c>
      <c r="ER11" s="176"/>
      <c r="ES11" s="175">
        <f t="shared" si="30"/>
        <v>0</v>
      </c>
      <c r="ET11" s="174"/>
      <c r="EU11" s="178"/>
      <c r="EV11" s="173"/>
      <c r="EW11" s="173" t="b">
        <f t="shared" si="63"/>
        <v>0</v>
      </c>
      <c r="EX11" s="176"/>
      <c r="EY11" s="175">
        <f t="shared" si="31"/>
        <v>0</v>
      </c>
      <c r="EZ11" s="174"/>
      <c r="FA11" s="178"/>
      <c r="FB11" s="173"/>
      <c r="FC11" s="173" t="b">
        <f t="shared" si="64"/>
        <v>0</v>
      </c>
      <c r="FD11" s="176"/>
      <c r="FE11" s="175">
        <f t="shared" si="32"/>
        <v>0</v>
      </c>
      <c r="FF11" s="177">
        <f t="shared" si="86"/>
        <v>0</v>
      </c>
      <c r="FH11" s="174" t="s">
        <v>17</v>
      </c>
      <c r="FI11" s="178">
        <v>1.2490740740740741E-3</v>
      </c>
      <c r="FJ11" s="173">
        <v>17</v>
      </c>
      <c r="FK11" s="173" t="str">
        <f t="shared" si="73"/>
        <v>0</v>
      </c>
      <c r="FL11" s="17">
        <f>'PB - leden'!C9/Závody!FI11</f>
        <v>1.110081541882876</v>
      </c>
      <c r="FM11" s="175">
        <f t="shared" si="33"/>
        <v>7</v>
      </c>
      <c r="FN11" s="174" t="s">
        <v>20</v>
      </c>
      <c r="FO11" s="178">
        <v>1.087037037037037E-3</v>
      </c>
      <c r="FP11" s="173">
        <v>19</v>
      </c>
      <c r="FQ11" s="173" t="str">
        <f t="shared" si="74"/>
        <v>0</v>
      </c>
      <c r="FR11" s="17">
        <f>'PB - leden'!F9/Závody!FO11</f>
        <v>1.0647359454855196</v>
      </c>
      <c r="FS11" s="175">
        <f t="shared" si="34"/>
        <v>7</v>
      </c>
      <c r="FT11" s="174" t="s">
        <v>13</v>
      </c>
      <c r="FU11" s="178">
        <v>9.5717592592592599E-4</v>
      </c>
      <c r="FV11" s="173">
        <v>19</v>
      </c>
      <c r="FW11" s="173" t="str">
        <f t="shared" si="75"/>
        <v>0</v>
      </c>
      <c r="FX11" s="176">
        <f>'PB - leden'!L9/Závody!FU11</f>
        <v>1.0435308343409915</v>
      </c>
      <c r="FY11" s="175">
        <f t="shared" si="35"/>
        <v>7</v>
      </c>
      <c r="FZ11" s="177">
        <f t="shared" si="87"/>
        <v>21</v>
      </c>
      <c r="GB11" s="174"/>
      <c r="GC11" s="178"/>
      <c r="GD11" s="173"/>
      <c r="GE11" s="173"/>
      <c r="GF11" s="176"/>
      <c r="GG11" s="175">
        <f t="shared" si="36"/>
        <v>0</v>
      </c>
      <c r="GH11" s="174"/>
      <c r="GI11" s="178"/>
      <c r="GJ11" s="173"/>
      <c r="GK11" s="173" t="b">
        <f t="shared" si="89"/>
        <v>0</v>
      </c>
      <c r="GL11" s="176"/>
      <c r="GM11" s="175">
        <f t="shared" si="76"/>
        <v>0</v>
      </c>
      <c r="GN11" s="174"/>
      <c r="GO11" s="178"/>
      <c r="GP11" s="173"/>
      <c r="GQ11" s="173" t="b">
        <f t="shared" si="77"/>
        <v>0</v>
      </c>
      <c r="GR11" s="176"/>
      <c r="GS11" s="175">
        <f t="shared" si="78"/>
        <v>0</v>
      </c>
      <c r="GT11" s="177">
        <f t="shared" si="90"/>
        <v>0</v>
      </c>
      <c r="GV11" s="174" t="s">
        <v>14</v>
      </c>
      <c r="GW11" s="178">
        <v>4.4556712962962961E-3</v>
      </c>
      <c r="GX11" s="173">
        <v>3</v>
      </c>
      <c r="GY11" s="173" t="str">
        <f t="shared" si="91"/>
        <v>7</v>
      </c>
      <c r="GZ11" s="176">
        <f>'PB - březen '!N9/Závody!GW11</f>
        <v>1.0213782892173418</v>
      </c>
      <c r="HA11" s="175">
        <f t="shared" si="39"/>
        <v>7</v>
      </c>
      <c r="HB11" s="174" t="s">
        <v>362</v>
      </c>
      <c r="HC11" s="178">
        <v>2.3718749999999999E-3</v>
      </c>
      <c r="HD11" s="173">
        <v>5</v>
      </c>
      <c r="HE11" s="173" t="str">
        <f t="shared" si="92"/>
        <v>5</v>
      </c>
      <c r="HF11" s="176">
        <f>'PB - březen '!R9/Závody!HC11</f>
        <v>1.0349875567266873</v>
      </c>
      <c r="HG11" s="175">
        <f t="shared" si="79"/>
        <v>7</v>
      </c>
      <c r="HH11" s="174" t="s">
        <v>108</v>
      </c>
      <c r="HI11" s="178">
        <v>1.7847800925925927E-2</v>
      </c>
      <c r="HJ11" s="173">
        <v>2</v>
      </c>
      <c r="HK11" s="173" t="str">
        <f t="shared" si="80"/>
        <v>7</v>
      </c>
      <c r="HL11" s="176">
        <f>'PB - březen '!P9/Závody!HI11</f>
        <v>1</v>
      </c>
      <c r="HM11" s="175">
        <f t="shared" si="41"/>
        <v>3</v>
      </c>
      <c r="HN11" s="177">
        <f t="shared" si="93"/>
        <v>36</v>
      </c>
      <c r="HP11" s="174" t="s">
        <v>15</v>
      </c>
      <c r="HQ11" s="178">
        <v>2.1186342592592593E-3</v>
      </c>
      <c r="HR11" s="173">
        <v>9</v>
      </c>
      <c r="HS11" s="173" t="str">
        <f t="shared" si="69"/>
        <v>2</v>
      </c>
      <c r="HT11" s="176">
        <f>'PB - březen '!M9/Závody!HQ11</f>
        <v>0.99972685058727107</v>
      </c>
      <c r="HU11" s="175">
        <f t="shared" si="42"/>
        <v>3</v>
      </c>
      <c r="HV11" s="174" t="s">
        <v>14</v>
      </c>
      <c r="HW11" s="178">
        <v>4.3883101851851852E-3</v>
      </c>
      <c r="HX11" s="173">
        <v>5</v>
      </c>
      <c r="HY11" s="173" t="str">
        <f t="shared" si="70"/>
        <v>10</v>
      </c>
      <c r="HZ11" s="40">
        <f>'PB - březen '!N9/Závody!HW11</f>
        <v>1.037056573915337</v>
      </c>
      <c r="IA11" s="175">
        <f t="shared" si="43"/>
        <v>7</v>
      </c>
      <c r="IB11" s="174" t="s">
        <v>24</v>
      </c>
      <c r="IC11" s="178">
        <v>2.6342592592592594E-3</v>
      </c>
      <c r="ID11" s="173">
        <v>10</v>
      </c>
      <c r="IE11" s="173" t="str">
        <f t="shared" si="71"/>
        <v>2</v>
      </c>
      <c r="IF11" s="40">
        <f>'PB - březen '!J9/Závody!IC11</f>
        <v>0.96045694200351506</v>
      </c>
      <c r="IG11" s="175">
        <f t="shared" si="44"/>
        <v>0</v>
      </c>
      <c r="IH11" s="177">
        <f t="shared" si="94"/>
        <v>24</v>
      </c>
    </row>
    <row r="12" spans="1:242" ht="13.9" customHeight="1" thickBot="1" x14ac:dyDescent="0.25">
      <c r="A12" s="130" t="s">
        <v>136</v>
      </c>
      <c r="B12" s="9"/>
      <c r="C12" s="49"/>
      <c r="D12" s="1"/>
      <c r="E12" s="1" t="b">
        <f t="shared" ref="E12:E13" si="95">IF(D12&gt;10,"0",IF(D12&gt;8,"1",IF(D12&gt;6,"3",IF(D12&gt;3,"5",IF(D12&gt;1,"7",IF(D12=1,"10"))))))</f>
        <v>0</v>
      </c>
      <c r="F12" s="40" t="e">
        <f>'PB -září'!K10/Závody!C12</f>
        <v>#DIV/0!</v>
      </c>
      <c r="G12" s="10" t="e">
        <f t="shared" ref="G12:G13" si="96">IF(F12&gt;101.5%,7,IF(F12&gt;100%,5,IF(F12&gt;99%,3,IF(F12&gt;98%,2,IF(F12&gt;97%,1,0)))))</f>
        <v>#DIV/0!</v>
      </c>
      <c r="H12" s="9"/>
      <c r="I12" s="49"/>
      <c r="J12" s="1"/>
      <c r="K12" s="1" t="b">
        <f t="shared" ref="K12:K13" si="97">IF(J12&gt;10,"0",IF(J12&gt;8,"1",IF(J12&gt;6,"3",IF(J12&gt;3,"5",IF(J12&gt;1,"7",IF(J12=1,"10"))))))</f>
        <v>0</v>
      </c>
      <c r="L12" s="40" t="e">
        <f>'PB -září'!H10/Závody!I12</f>
        <v>#DIV/0!</v>
      </c>
      <c r="M12" s="10" t="e">
        <f t="shared" ref="M12:M13" si="98">IF(L12&gt;101.5%,7,IF(L12&gt;100%,5,IF(L12&gt;99%,3,IF(L12&gt;98%,2,IF(L12&gt;97%,1,0)))))</f>
        <v>#DIV/0!</v>
      </c>
      <c r="N12" s="9"/>
      <c r="O12" s="49"/>
      <c r="P12" s="1"/>
      <c r="Q12" s="1" t="b">
        <f t="shared" ref="Q12:Q13" si="99">IF(P12&gt;10,"0",IF(P12&gt;8,"1",IF(P12&gt;6,"3",IF(P12&gt;3,"5",IF(P12&gt;1,"7",IF(P12=1,"10"))))))</f>
        <v>0</v>
      </c>
      <c r="R12" s="40" t="e">
        <f>'PB -září'!L10/Závody!O12</f>
        <v>#DIV/0!</v>
      </c>
      <c r="S12" s="10" t="e">
        <f t="shared" ref="S12:S13" si="100">IF(R12&gt;101.5%,7,IF(R12&gt;100%,5,IF(R12&gt;99%,3,IF(R12&gt;98%,2,IF(R12&gt;97%,1,0)))))</f>
        <v>#DIV/0!</v>
      </c>
      <c r="T12" s="13"/>
      <c r="U12" s="42">
        <v>0</v>
      </c>
      <c r="X12" s="65"/>
      <c r="Y12" s="49"/>
      <c r="Z12" s="1"/>
      <c r="AA12" s="1" t="b">
        <f t="shared" ref="AA12:AA13" si="101">IF(Z12&gt;10,"0",IF(Z12&gt;8,"1",IF(Z12&gt;6,"3",IF(Z12&gt;3,"5",IF(Z12&gt;1,"7",IF(Z12=1,"10"))))))</f>
        <v>0</v>
      </c>
      <c r="AB12" s="16" t="e">
        <f>'PB -září'!F10/Závody!Y12</f>
        <v>#DIV/0!</v>
      </c>
      <c r="AC12" s="10" t="e">
        <f t="shared" ref="AC12:AC13" si="102">IF(AB12&gt;101.5%,7,IF(AB12&gt;100%,5,IF(AB12&gt;99%,3,IF(AB12&gt;98%,2,IF(AB12&gt;97%,1,0)))))</f>
        <v>#DIV/0!</v>
      </c>
      <c r="AD12" s="65"/>
      <c r="AE12" s="49"/>
      <c r="AF12" s="1"/>
      <c r="AG12" s="1" t="b">
        <f t="shared" ref="AG12:AG13" si="103">IF(AF12&gt;10,"0",IF(AF12&gt;8,"1",IF(AF12&gt;6,"3",IF(AF12&gt;3,"5",IF(AF12&gt;1,"7",IF(AF12=1,"10"))))))</f>
        <v>0</v>
      </c>
      <c r="AH12" s="40"/>
      <c r="AI12" s="10">
        <f t="shared" ref="AI12:AI13" si="104">IF(AH12&gt;101.5%,7,IF(AH12&gt;100%,5,IF(AH12&gt;99%,3,IF(AH12&gt;98%,2,IF(AH12&gt;97%,1,0)))))</f>
        <v>0</v>
      </c>
      <c r="AJ12" s="65"/>
      <c r="AK12" s="49"/>
      <c r="AL12" s="1"/>
      <c r="AM12" s="1" t="b">
        <f t="shared" ref="AM12:AM13" si="105">IF(AL12&gt;10,"0",IF(AL12&gt;8,"1",IF(AL12&gt;6,"3",IF(AL12&gt;3,"5",IF(AL12&gt;1,"7",IF(AL12=1,"10"))))))</f>
        <v>0</v>
      </c>
      <c r="AN12" s="40" t="e">
        <f>'PB -září'!J10/Závody!AK12</f>
        <v>#DIV/0!</v>
      </c>
      <c r="AO12" s="10" t="e">
        <f t="shared" ref="AO12:AO13" si="106">IF(AN12&gt;101.5%,7,IF(AN12&gt;100%,5,IF(AN12&gt;99%,3,IF(AN12&gt;98%,2,IF(AN12&gt;97%,1,0)))))</f>
        <v>#DIV/0!</v>
      </c>
      <c r="AP12" s="42">
        <v>0</v>
      </c>
      <c r="AR12" s="9" t="s">
        <v>23</v>
      </c>
      <c r="AS12" s="49">
        <v>1.2175925925925926E-3</v>
      </c>
      <c r="AT12" s="1">
        <v>3</v>
      </c>
      <c r="AU12" s="1" t="str">
        <f t="shared" si="12"/>
        <v>7</v>
      </c>
      <c r="AV12" s="16">
        <f>'PB -září'!I10/Závody!AS12</f>
        <v>1.1055133079847907</v>
      </c>
      <c r="AW12" s="10">
        <f t="shared" ref="AW12:AW13" si="107">IF(AV12&gt;101.5%,7,IF(AV12&gt;100%,5,IF(AV12&gt;99%,3,IF(AV12&gt;98%,2,IF(AV12&gt;97%,1,0)))))</f>
        <v>7</v>
      </c>
      <c r="AX12" s="9" t="s">
        <v>22</v>
      </c>
      <c r="AY12" s="49">
        <v>5.4513888888888895E-4</v>
      </c>
      <c r="AZ12" s="1">
        <v>2</v>
      </c>
      <c r="BA12" s="1" t="str">
        <f t="shared" si="14"/>
        <v>7</v>
      </c>
      <c r="BB12" s="40">
        <f>'PB -září'!H10/Závody!AY12</f>
        <v>1.0594479830148618</v>
      </c>
      <c r="BC12" s="10">
        <f t="shared" ref="BC12:BC13" si="108">IF(BB12&gt;101.5%,7,IF(BB12&gt;100%,5,IF(BB12&gt;99%,3,IF(BB12&gt;98%,2,IF(BB12&gt;97%,1,0)))))</f>
        <v>7</v>
      </c>
      <c r="BD12" s="9" t="s">
        <v>12</v>
      </c>
      <c r="BE12" s="49">
        <v>4.6064814814814818E-4</v>
      </c>
      <c r="BF12" s="1">
        <v>6</v>
      </c>
      <c r="BG12" s="1" t="str">
        <f t="shared" si="16"/>
        <v>5</v>
      </c>
      <c r="BH12" s="40">
        <f>'PB -září'!K10/Závody!BE12</f>
        <v>1.0879396984924621</v>
      </c>
      <c r="BI12" s="10">
        <f t="shared" ref="BI12:BI13" si="109">IF(BH12&gt;101.5%,7,IF(BH12&gt;100%,5,IF(BH12&gt;99%,3,IF(BH12&gt;98%,2,IF(BH12&gt;97%,1,0)))))</f>
        <v>7</v>
      </c>
      <c r="BJ12" s="41">
        <f t="shared" si="45"/>
        <v>40</v>
      </c>
      <c r="BL12" s="174" t="s">
        <v>22</v>
      </c>
      <c r="BM12" s="178">
        <v>5.5439814814814815E-4</v>
      </c>
      <c r="BN12" s="173">
        <v>3</v>
      </c>
      <c r="BO12" s="173" t="str">
        <f t="shared" si="46"/>
        <v>14</v>
      </c>
      <c r="BP12" s="176">
        <f>'PB -září'!H10/Závody!BM12</f>
        <v>1.0417536534446763</v>
      </c>
      <c r="BQ12" s="175">
        <f t="shared" si="18"/>
        <v>7</v>
      </c>
      <c r="BR12" s="174" t="s">
        <v>23</v>
      </c>
      <c r="BS12" s="178">
        <v>1.269675925925926E-3</v>
      </c>
      <c r="BT12" s="173">
        <v>7</v>
      </c>
      <c r="BU12" s="173" t="str">
        <f t="shared" si="47"/>
        <v>6</v>
      </c>
      <c r="BV12" s="40">
        <f>'PB -září'!I10/Závody!BS12</f>
        <v>1.0601640838650863</v>
      </c>
      <c r="BW12" s="175">
        <f t="shared" si="19"/>
        <v>7</v>
      </c>
      <c r="BX12" s="174" t="s">
        <v>226</v>
      </c>
      <c r="BY12" s="178">
        <v>1.2534722222222222E-3</v>
      </c>
      <c r="BZ12" s="173">
        <v>10</v>
      </c>
      <c r="CA12" s="173" t="str">
        <f t="shared" si="48"/>
        <v>2</v>
      </c>
      <c r="CB12" s="40">
        <f>'PB -září'!Q10/Závody!BY12</f>
        <v>0.98430286241920606</v>
      </c>
      <c r="CC12" s="175">
        <f t="shared" si="20"/>
        <v>2</v>
      </c>
      <c r="CD12" s="177">
        <f t="shared" si="82"/>
        <v>38</v>
      </c>
      <c r="CF12" s="174"/>
      <c r="CG12" s="178"/>
      <c r="CH12" s="173"/>
      <c r="CI12" s="173" t="b">
        <f t="shared" si="50"/>
        <v>0</v>
      </c>
      <c r="CJ12" s="176"/>
      <c r="CK12" s="175">
        <f t="shared" si="21"/>
        <v>0</v>
      </c>
      <c r="CL12" s="174"/>
      <c r="CM12" s="178"/>
      <c r="CN12" s="173"/>
      <c r="CO12" s="173" t="b">
        <f t="shared" si="51"/>
        <v>0</v>
      </c>
      <c r="CP12" s="40"/>
      <c r="CQ12" s="175">
        <f t="shared" si="22"/>
        <v>0</v>
      </c>
      <c r="CR12" s="174"/>
      <c r="CS12" s="178"/>
      <c r="CT12" s="173"/>
      <c r="CU12" s="173" t="b">
        <f t="shared" si="52"/>
        <v>0</v>
      </c>
      <c r="CV12" s="40"/>
      <c r="CW12" s="175">
        <f t="shared" si="23"/>
        <v>0</v>
      </c>
      <c r="CX12" s="177">
        <f t="shared" si="83"/>
        <v>0</v>
      </c>
      <c r="CZ12" s="174"/>
      <c r="DA12" s="178"/>
      <c r="DB12" s="173"/>
      <c r="DC12" s="173" t="b">
        <f t="shared" si="54"/>
        <v>0</v>
      </c>
      <c r="DD12" s="176"/>
      <c r="DE12" s="175">
        <f t="shared" si="24"/>
        <v>0</v>
      </c>
      <c r="DF12" s="174"/>
      <c r="DG12" s="178"/>
      <c r="DH12" s="173"/>
      <c r="DI12" s="173" t="b">
        <f t="shared" si="55"/>
        <v>0</v>
      </c>
      <c r="DJ12" s="176"/>
      <c r="DK12" s="175">
        <f t="shared" si="25"/>
        <v>0</v>
      </c>
      <c r="DL12" s="174"/>
      <c r="DM12" s="178"/>
      <c r="DN12" s="173"/>
      <c r="DO12" s="173" t="b">
        <f t="shared" si="56"/>
        <v>0</v>
      </c>
      <c r="DP12" s="39"/>
      <c r="DQ12" s="175">
        <f t="shared" si="26"/>
        <v>0</v>
      </c>
      <c r="DR12" s="177">
        <f t="shared" si="84"/>
        <v>0</v>
      </c>
      <c r="DT12" s="174"/>
      <c r="DU12" s="178"/>
      <c r="DV12" s="173"/>
      <c r="DW12" s="173" t="b">
        <f t="shared" si="58"/>
        <v>0</v>
      </c>
      <c r="DX12" s="176"/>
      <c r="DY12" s="175">
        <f t="shared" si="27"/>
        <v>0</v>
      </c>
      <c r="DZ12" s="174"/>
      <c r="EA12" s="178"/>
      <c r="EB12" s="173"/>
      <c r="EC12" s="173" t="b">
        <f t="shared" si="59"/>
        <v>0</v>
      </c>
      <c r="ED12" s="176"/>
      <c r="EE12" s="175">
        <f t="shared" si="28"/>
        <v>0</v>
      </c>
      <c r="EF12" s="174"/>
      <c r="EG12" s="178"/>
      <c r="EH12" s="173"/>
      <c r="EI12" s="173" t="b">
        <f t="shared" si="60"/>
        <v>0</v>
      </c>
      <c r="EJ12" s="39"/>
      <c r="EK12" s="175">
        <f t="shared" si="29"/>
        <v>0</v>
      </c>
      <c r="EL12" s="177">
        <f t="shared" si="85"/>
        <v>0</v>
      </c>
      <c r="EN12" s="174"/>
      <c r="EO12" s="178"/>
      <c r="EP12" s="173"/>
      <c r="EQ12" s="173" t="b">
        <f t="shared" si="62"/>
        <v>0</v>
      </c>
      <c r="ER12" s="176"/>
      <c r="ES12" s="175">
        <f t="shared" si="30"/>
        <v>0</v>
      </c>
      <c r="ET12" s="174"/>
      <c r="EU12" s="178"/>
      <c r="EV12" s="173"/>
      <c r="EW12" s="173" t="b">
        <f t="shared" si="63"/>
        <v>0</v>
      </c>
      <c r="EX12" s="176"/>
      <c r="EY12" s="175">
        <f t="shared" si="31"/>
        <v>0</v>
      </c>
      <c r="EZ12" s="174"/>
      <c r="FA12" s="178"/>
      <c r="FB12" s="173"/>
      <c r="FC12" s="173" t="b">
        <f t="shared" si="64"/>
        <v>0</v>
      </c>
      <c r="FD12" s="176"/>
      <c r="FE12" s="175">
        <f t="shared" si="32"/>
        <v>0</v>
      </c>
      <c r="FF12" s="177">
        <f t="shared" si="86"/>
        <v>0</v>
      </c>
      <c r="FH12" s="174"/>
      <c r="FI12" s="178"/>
      <c r="FJ12" s="173"/>
      <c r="FK12" s="173" t="b">
        <f t="shared" si="73"/>
        <v>0</v>
      </c>
      <c r="FL12" s="17"/>
      <c r="FM12" s="175">
        <f t="shared" si="33"/>
        <v>0</v>
      </c>
      <c r="FN12" s="174"/>
      <c r="FO12" s="178"/>
      <c r="FP12" s="173"/>
      <c r="FQ12" s="173" t="b">
        <f t="shared" si="74"/>
        <v>0</v>
      </c>
      <c r="FR12" s="17"/>
      <c r="FS12" s="175">
        <f t="shared" si="34"/>
        <v>0</v>
      </c>
      <c r="FT12" s="174"/>
      <c r="FU12" s="178"/>
      <c r="FV12" s="173"/>
      <c r="FW12" s="173" t="b">
        <f t="shared" si="75"/>
        <v>0</v>
      </c>
      <c r="FX12" s="176"/>
      <c r="FY12" s="175">
        <f t="shared" si="35"/>
        <v>0</v>
      </c>
      <c r="FZ12" s="177">
        <f t="shared" si="87"/>
        <v>0</v>
      </c>
      <c r="GB12" s="174"/>
      <c r="GC12" s="178"/>
      <c r="GD12" s="173"/>
      <c r="GE12" s="173"/>
      <c r="GF12" s="176"/>
      <c r="GG12" s="175">
        <f t="shared" si="36"/>
        <v>0</v>
      </c>
      <c r="GH12" s="174"/>
      <c r="GI12" s="178"/>
      <c r="GJ12" s="173"/>
      <c r="GK12" s="173" t="b">
        <f t="shared" si="89"/>
        <v>0</v>
      </c>
      <c r="GL12" s="176"/>
      <c r="GM12" s="175">
        <f t="shared" si="76"/>
        <v>0</v>
      </c>
      <c r="GN12" s="174"/>
      <c r="GO12" s="178"/>
      <c r="GP12" s="173"/>
      <c r="GQ12" s="173" t="b">
        <f t="shared" si="77"/>
        <v>0</v>
      </c>
      <c r="GR12" s="176"/>
      <c r="GS12" s="175">
        <f t="shared" si="78"/>
        <v>0</v>
      </c>
      <c r="GT12" s="177">
        <f t="shared" si="90"/>
        <v>0</v>
      </c>
      <c r="GV12" s="174"/>
      <c r="GW12" s="178"/>
      <c r="GX12" s="173"/>
      <c r="GY12" s="173"/>
      <c r="GZ12" s="176"/>
      <c r="HA12" s="175">
        <f t="shared" si="39"/>
        <v>0</v>
      </c>
      <c r="HB12" s="174"/>
      <c r="HC12" s="178"/>
      <c r="HD12" s="173"/>
      <c r="HE12" s="173" t="b">
        <f t="shared" si="92"/>
        <v>0</v>
      </c>
      <c r="HF12" s="176"/>
      <c r="HG12" s="175">
        <f t="shared" si="79"/>
        <v>0</v>
      </c>
      <c r="HH12" s="174"/>
      <c r="HI12" s="178"/>
      <c r="HJ12" s="173"/>
      <c r="HK12" s="173" t="b">
        <f t="shared" si="80"/>
        <v>0</v>
      </c>
      <c r="HL12" s="176"/>
      <c r="HM12" s="175">
        <f t="shared" si="41"/>
        <v>0</v>
      </c>
      <c r="HN12" s="177">
        <f t="shared" si="93"/>
        <v>0</v>
      </c>
      <c r="HP12" s="174"/>
      <c r="HQ12" s="178"/>
      <c r="HR12" s="173"/>
      <c r="HS12" s="173" t="b">
        <f t="shared" si="69"/>
        <v>0</v>
      </c>
      <c r="HT12" s="176"/>
      <c r="HU12" s="175">
        <f t="shared" si="42"/>
        <v>0</v>
      </c>
      <c r="HV12" s="174"/>
      <c r="HW12" s="178"/>
      <c r="HX12" s="173"/>
      <c r="HY12" s="173" t="b">
        <f t="shared" si="70"/>
        <v>0</v>
      </c>
      <c r="HZ12" s="40"/>
      <c r="IA12" s="175">
        <f t="shared" si="43"/>
        <v>0</v>
      </c>
      <c r="IB12" s="174"/>
      <c r="IC12" s="178"/>
      <c r="ID12" s="173"/>
      <c r="IE12" s="173" t="b">
        <f t="shared" si="71"/>
        <v>0</v>
      </c>
      <c r="IF12" s="40"/>
      <c r="IG12" s="175">
        <f t="shared" si="44"/>
        <v>0</v>
      </c>
      <c r="IH12" s="177">
        <f t="shared" si="94"/>
        <v>0</v>
      </c>
    </row>
    <row r="13" spans="1:242" ht="13.9" customHeight="1" thickBot="1" x14ac:dyDescent="0.25">
      <c r="A13" s="131" t="s">
        <v>137</v>
      </c>
      <c r="B13" s="9" t="s">
        <v>16</v>
      </c>
      <c r="C13" s="49">
        <v>5.6828703703703707E-4</v>
      </c>
      <c r="D13" s="1">
        <v>6</v>
      </c>
      <c r="E13" s="1" t="str">
        <f t="shared" si="95"/>
        <v>5</v>
      </c>
      <c r="F13" s="40">
        <f>'PB -září'!B11/Závody!C13</f>
        <v>1</v>
      </c>
      <c r="G13" s="10">
        <f t="shared" si="96"/>
        <v>3</v>
      </c>
      <c r="H13" s="9" t="s">
        <v>12</v>
      </c>
      <c r="I13" s="49">
        <v>4.8148148148148155E-4</v>
      </c>
      <c r="J13" s="1">
        <v>8</v>
      </c>
      <c r="K13" s="1" t="str">
        <f t="shared" si="97"/>
        <v>3</v>
      </c>
      <c r="L13" s="40">
        <f>'PB -září'!K11/Závody!I13</f>
        <v>0.99278846153846123</v>
      </c>
      <c r="M13" s="10">
        <f t="shared" si="98"/>
        <v>3</v>
      </c>
      <c r="N13" s="9" t="s">
        <v>164</v>
      </c>
      <c r="O13" s="49">
        <v>5.9722222222222219E-4</v>
      </c>
      <c r="P13" s="1">
        <v>6</v>
      </c>
      <c r="Q13" s="1" t="str">
        <f t="shared" si="99"/>
        <v>5</v>
      </c>
      <c r="R13" s="40">
        <f>'PB -září'!H11/Závody!O13</f>
        <v>0.9883720930232559</v>
      </c>
      <c r="S13" s="10">
        <f t="shared" si="100"/>
        <v>2</v>
      </c>
      <c r="T13" s="13"/>
      <c r="U13" s="42">
        <f>E13+G13+K13+M13+Q13+S13+T13</f>
        <v>21</v>
      </c>
      <c r="X13" s="65" t="s">
        <v>16</v>
      </c>
      <c r="Y13" s="49">
        <v>5.193287037037036E-4</v>
      </c>
      <c r="Z13" s="1">
        <v>2</v>
      </c>
      <c r="AA13" s="1" t="str">
        <f t="shared" si="101"/>
        <v>7</v>
      </c>
      <c r="AB13" s="16">
        <f>'PB -září'!B11/Závody!Y13</f>
        <v>1.0942723423222647</v>
      </c>
      <c r="AC13" s="10">
        <f t="shared" si="102"/>
        <v>7</v>
      </c>
      <c r="AD13" s="65" t="s">
        <v>12</v>
      </c>
      <c r="AE13" s="49">
        <v>4.6689814814814814E-4</v>
      </c>
      <c r="AF13" s="1">
        <v>19</v>
      </c>
      <c r="AG13" s="1" t="str">
        <f t="shared" si="103"/>
        <v>0</v>
      </c>
      <c r="AH13" s="40">
        <f>'PB -září'!K11/Závody!AE13</f>
        <v>1.0237977193852255</v>
      </c>
      <c r="AI13" s="10">
        <f t="shared" si="104"/>
        <v>7</v>
      </c>
      <c r="AJ13" s="65" t="s">
        <v>23</v>
      </c>
      <c r="AK13" s="49">
        <v>1.319212962962963E-3</v>
      </c>
      <c r="AL13" s="1">
        <v>7</v>
      </c>
      <c r="AM13" s="1" t="str">
        <f t="shared" si="105"/>
        <v>3</v>
      </c>
      <c r="AN13" s="40">
        <f>'PB -září'!I11/Závody!AK13</f>
        <v>1.0019301631865238</v>
      </c>
      <c r="AO13" s="10">
        <f t="shared" si="106"/>
        <v>5</v>
      </c>
      <c r="AP13" s="42">
        <f t="shared" si="81"/>
        <v>29</v>
      </c>
      <c r="AR13" s="9" t="s">
        <v>16</v>
      </c>
      <c r="AS13" s="49">
        <v>5.4976851851851855E-4</v>
      </c>
      <c r="AT13" s="1">
        <v>4</v>
      </c>
      <c r="AU13" s="1" t="str">
        <f t="shared" si="12"/>
        <v>5</v>
      </c>
      <c r="AV13" s="16">
        <f>'PB -září'!B11/Závody!AS13</f>
        <v>1.0336842105263158</v>
      </c>
      <c r="AW13" s="10">
        <f t="shared" si="107"/>
        <v>7</v>
      </c>
      <c r="AX13" s="9" t="s">
        <v>12</v>
      </c>
      <c r="AY13" s="49">
        <v>4.4097222222222221E-4</v>
      </c>
      <c r="AZ13" s="1">
        <v>5</v>
      </c>
      <c r="BA13" s="1" t="str">
        <f t="shared" si="14"/>
        <v>5</v>
      </c>
      <c r="BB13" s="40">
        <f>'PB -září'!K11/Závody!AY13</f>
        <v>1.0839895013123357</v>
      </c>
      <c r="BC13" s="10">
        <f t="shared" si="108"/>
        <v>7</v>
      </c>
      <c r="BD13" s="9" t="s">
        <v>168</v>
      </c>
      <c r="BE13" s="49">
        <v>1.207175925925926E-3</v>
      </c>
      <c r="BF13" s="1">
        <v>6</v>
      </c>
      <c r="BG13" s="1" t="str">
        <f t="shared" si="16"/>
        <v>5</v>
      </c>
      <c r="BH13" s="40">
        <f>'PB -září'!Q11/Závody!BE13</f>
        <v>1.0709491850431447</v>
      </c>
      <c r="BI13" s="10">
        <f t="shared" si="109"/>
        <v>7</v>
      </c>
      <c r="BJ13" s="41">
        <f t="shared" si="45"/>
        <v>36</v>
      </c>
      <c r="BL13" s="174" t="s">
        <v>16</v>
      </c>
      <c r="BM13" s="178">
        <v>5.6018518518518516E-4</v>
      </c>
      <c r="BN13" s="173">
        <v>2</v>
      </c>
      <c r="BO13" s="173" t="str">
        <f t="shared" si="46"/>
        <v>14</v>
      </c>
      <c r="BP13" s="176">
        <f>'PB -září'!B11/Závody!BM13</f>
        <v>1.0144628099173554</v>
      </c>
      <c r="BQ13" s="175">
        <f t="shared" si="18"/>
        <v>5</v>
      </c>
      <c r="BR13" s="174" t="s">
        <v>12</v>
      </c>
      <c r="BS13" s="178">
        <v>4.3865740740740736E-4</v>
      </c>
      <c r="BT13" s="173">
        <v>3</v>
      </c>
      <c r="BU13" s="173" t="str">
        <f t="shared" si="47"/>
        <v>14</v>
      </c>
      <c r="BV13" s="40">
        <f>'PB -září'!K11/Závody!BS13</f>
        <v>1.0897097625329815</v>
      </c>
      <c r="BW13" s="175">
        <f t="shared" si="19"/>
        <v>7</v>
      </c>
      <c r="BX13" s="174" t="s">
        <v>23</v>
      </c>
      <c r="BY13" s="178">
        <v>1.2997685185185185E-3</v>
      </c>
      <c r="BZ13" s="173">
        <v>4</v>
      </c>
      <c r="CA13" s="173" t="str">
        <f t="shared" si="48"/>
        <v>10</v>
      </c>
      <c r="CB13" s="40">
        <f>'PB -září'!I11/Závody!BY13</f>
        <v>1.0169189670525378</v>
      </c>
      <c r="CC13" s="175">
        <f t="shared" si="20"/>
        <v>7</v>
      </c>
      <c r="CD13" s="177">
        <f t="shared" si="82"/>
        <v>57</v>
      </c>
      <c r="CF13" s="174"/>
      <c r="CG13" s="178"/>
      <c r="CH13" s="173"/>
      <c r="CI13" s="173" t="b">
        <f t="shared" si="50"/>
        <v>0</v>
      </c>
      <c r="CJ13" s="176"/>
      <c r="CK13" s="175">
        <f t="shared" si="21"/>
        <v>0</v>
      </c>
      <c r="CL13" s="174"/>
      <c r="CM13" s="178"/>
      <c r="CN13" s="173"/>
      <c r="CO13" s="173" t="b">
        <f t="shared" si="51"/>
        <v>0</v>
      </c>
      <c r="CP13" s="40"/>
      <c r="CQ13" s="175">
        <f t="shared" si="22"/>
        <v>0</v>
      </c>
      <c r="CR13" s="174"/>
      <c r="CS13" s="178"/>
      <c r="CT13" s="173"/>
      <c r="CU13" s="173" t="b">
        <f t="shared" si="52"/>
        <v>0</v>
      </c>
      <c r="CV13" s="40"/>
      <c r="CW13" s="175">
        <f t="shared" si="23"/>
        <v>0</v>
      </c>
      <c r="CX13" s="177">
        <f t="shared" si="83"/>
        <v>0</v>
      </c>
      <c r="CZ13" s="174" t="s">
        <v>17</v>
      </c>
      <c r="DA13" s="178">
        <v>1.2916666666666664E-3</v>
      </c>
      <c r="DB13" s="173">
        <v>5</v>
      </c>
      <c r="DC13" s="173" t="str">
        <f t="shared" si="54"/>
        <v>5</v>
      </c>
      <c r="DD13" s="176">
        <f>'PB -září'!C11/Závody!DA13</f>
        <v>1</v>
      </c>
      <c r="DE13" s="175">
        <f t="shared" si="24"/>
        <v>3</v>
      </c>
      <c r="DF13" s="174" t="s">
        <v>20</v>
      </c>
      <c r="DG13" s="178">
        <v>1.2627314814814814E-3</v>
      </c>
      <c r="DH13" s="173">
        <v>8</v>
      </c>
      <c r="DI13" s="173" t="str">
        <f t="shared" si="55"/>
        <v>3</v>
      </c>
      <c r="DJ13" s="176">
        <f>'PB -září'!F11/Závody!DG13</f>
        <v>1.0458295142071496</v>
      </c>
      <c r="DK13" s="175">
        <f t="shared" si="25"/>
        <v>7</v>
      </c>
      <c r="DL13" s="174" t="s">
        <v>13</v>
      </c>
      <c r="DM13" s="178">
        <v>1.0497685185185187E-3</v>
      </c>
      <c r="DN13" s="173">
        <v>7</v>
      </c>
      <c r="DO13" s="173" t="str">
        <f>IF(DN13&gt;10,"0",IF(DN13&gt;8,"1",IF(DN13&gt;6,"3",IF(DN13&gt;3,"5",IF(DN13&gt;1,"7",IF(DN13=1,"10"))))))</f>
        <v>3</v>
      </c>
      <c r="DP13" s="39">
        <f>'PB -září'!L11/Závody!DM13</f>
        <v>1.0970231532524806</v>
      </c>
      <c r="DQ13" s="175">
        <f t="shared" si="26"/>
        <v>7</v>
      </c>
      <c r="DR13" s="177">
        <f t="shared" si="84"/>
        <v>28</v>
      </c>
      <c r="DT13" s="15" t="s">
        <v>19</v>
      </c>
      <c r="DU13" s="178">
        <v>5.2222222222222221E-4</v>
      </c>
      <c r="DV13" s="173">
        <v>16</v>
      </c>
      <c r="DW13" s="173" t="str">
        <f t="shared" si="58"/>
        <v>0</v>
      </c>
      <c r="DX13" s="176">
        <f>'PB - leden'!E11/Závody!DU13</f>
        <v>1.1281028368794326</v>
      </c>
      <c r="DY13" s="175">
        <f t="shared" si="27"/>
        <v>7</v>
      </c>
      <c r="DZ13" s="174" t="s">
        <v>16</v>
      </c>
      <c r="EA13" s="178">
        <v>5.2893518518518524E-4</v>
      </c>
      <c r="EB13" s="173">
        <v>4</v>
      </c>
      <c r="EC13" s="173" t="str">
        <f t="shared" si="59"/>
        <v>5</v>
      </c>
      <c r="ED13" s="176">
        <f>'PB - leden'!B11/Závody!EA13</f>
        <v>0.98183807439824911</v>
      </c>
      <c r="EE13" s="175">
        <f t="shared" si="28"/>
        <v>2</v>
      </c>
      <c r="EF13" s="174" t="s">
        <v>284</v>
      </c>
      <c r="EG13" s="178">
        <v>4.4791666666666672E-4</v>
      </c>
      <c r="EH13" s="173">
        <v>18</v>
      </c>
      <c r="EI13" s="173" t="str">
        <f>IF(EH13&gt;10,"0",IF(EH13&gt;8,"1",IF(EH13&gt;6,"3",IF(EH13&gt;3,"5",IF(EH13&gt;1,"7",IF(EH13=1,"10"))))))</f>
        <v>0</v>
      </c>
      <c r="EJ13" s="39">
        <f>'PB - leden'!K11/Závody!EG13</f>
        <v>0.97932816537467682</v>
      </c>
      <c r="EK13" s="175">
        <f t="shared" si="29"/>
        <v>1</v>
      </c>
      <c r="EL13" s="177">
        <f t="shared" si="85"/>
        <v>15</v>
      </c>
      <c r="EN13" s="223"/>
      <c r="EO13" s="224"/>
      <c r="EP13" s="225"/>
      <c r="EQ13" s="225" t="b">
        <f t="shared" si="62"/>
        <v>0</v>
      </c>
      <c r="ER13" s="226"/>
      <c r="ES13" s="11">
        <f t="shared" si="30"/>
        <v>0</v>
      </c>
      <c r="ET13" s="227"/>
      <c r="EU13" s="224"/>
      <c r="EV13" s="225"/>
      <c r="EW13" s="225" t="b">
        <f t="shared" si="63"/>
        <v>0</v>
      </c>
      <c r="EX13" s="226"/>
      <c r="EY13" s="11">
        <f t="shared" si="31"/>
        <v>0</v>
      </c>
      <c r="EZ13" s="227"/>
      <c r="FA13" s="224"/>
      <c r="FB13" s="225"/>
      <c r="FC13" s="225" t="b">
        <f>IF(FB13&gt;10,"0",IF(FB13&gt;8,"1",IF(FB13&gt;6,"3",IF(FB13&gt;3,"5",IF(FB13&gt;1,"7",IF(FB13=1,"10"))))))</f>
        <v>0</v>
      </c>
      <c r="FD13" s="226"/>
      <c r="FE13" s="11">
        <f t="shared" si="32"/>
        <v>0</v>
      </c>
      <c r="FF13" s="228">
        <f t="shared" si="86"/>
        <v>0</v>
      </c>
      <c r="FH13" s="223" t="s">
        <v>12</v>
      </c>
      <c r="FI13" s="224">
        <v>4.142361111111111E-4</v>
      </c>
      <c r="FJ13" s="225">
        <v>6</v>
      </c>
      <c r="FK13" s="225" t="str">
        <f t="shared" si="73"/>
        <v>5</v>
      </c>
      <c r="FL13" s="17">
        <f>'PB - leden'!K11/Závody!FI13</f>
        <v>1.058955015367421</v>
      </c>
      <c r="FM13" s="11">
        <f t="shared" si="33"/>
        <v>7</v>
      </c>
      <c r="FN13" s="227" t="s">
        <v>16</v>
      </c>
      <c r="FO13" s="224">
        <v>4.9062500000000007E-4</v>
      </c>
      <c r="FP13" s="225">
        <v>3</v>
      </c>
      <c r="FQ13" s="225" t="str">
        <f t="shared" si="74"/>
        <v>7</v>
      </c>
      <c r="FR13" s="17">
        <f>'PB - leden'!B11/Závody!FO13</f>
        <v>1.0585043642368479</v>
      </c>
      <c r="FS13" s="11">
        <f t="shared" si="34"/>
        <v>7</v>
      </c>
      <c r="FT13" s="223" t="s">
        <v>22</v>
      </c>
      <c r="FU13" s="224">
        <v>5.5937499999999998E-4</v>
      </c>
      <c r="FV13" s="225">
        <v>4</v>
      </c>
      <c r="FW13" s="225" t="str">
        <f>IF(FV13&gt;10,"0",IF(FV13&gt;8,"1",IF(FV13&gt;6,"3",IF(FV13&gt;3,"5",IF(FV13&gt;1,"7",IF(FV13=1,"10"))))))</f>
        <v>5</v>
      </c>
      <c r="FX13" s="226">
        <f>'PB - leden'!H11/Závody!FU13</f>
        <v>1.0552451893234016</v>
      </c>
      <c r="FY13" s="11">
        <f t="shared" si="35"/>
        <v>7</v>
      </c>
      <c r="FZ13" s="228">
        <f t="shared" si="87"/>
        <v>38</v>
      </c>
      <c r="GB13" s="223" t="s">
        <v>12</v>
      </c>
      <c r="GC13" s="224">
        <v>4.2476851851851855E-4</v>
      </c>
      <c r="GD13" s="225">
        <v>3</v>
      </c>
      <c r="GE13" s="225" t="str">
        <f t="shared" si="88"/>
        <v>7</v>
      </c>
      <c r="GF13" s="226">
        <f>'PB - březen '!K11/Závody!GC13</f>
        <v>0.97520435967302443</v>
      </c>
      <c r="GG13" s="11">
        <f t="shared" si="36"/>
        <v>1</v>
      </c>
      <c r="GH13" s="227" t="s">
        <v>16</v>
      </c>
      <c r="GI13" s="224">
        <v>4.9768518518518521E-4</v>
      </c>
      <c r="GJ13" s="225">
        <v>3</v>
      </c>
      <c r="GK13" s="225" t="str">
        <f t="shared" si="89"/>
        <v>7</v>
      </c>
      <c r="GL13" s="230">
        <f>'PB - březen '!B11/Závody!GI13</f>
        <v>0.9858139534883722</v>
      </c>
      <c r="GM13" s="11">
        <f t="shared" si="76"/>
        <v>2</v>
      </c>
      <c r="GN13" s="223" t="s">
        <v>22</v>
      </c>
      <c r="GO13" s="224">
        <v>5.7673611111111109E-4</v>
      </c>
      <c r="GP13" s="225">
        <v>4</v>
      </c>
      <c r="GQ13" s="225" t="str">
        <f>IF(GP13&gt;10,"0",IF(GP13&gt;8,"1",IF(GP13&gt;6,"3",IF(GP13&gt;3,"5",IF(GP13&gt;1,"7",IF(GP13=1,"10"))))))</f>
        <v>5</v>
      </c>
      <c r="GR13" s="230">
        <f>'PB - březen '!H11/Závody!GO13</f>
        <v>0.96989765201685729</v>
      </c>
      <c r="GS13" s="11">
        <f t="shared" si="78"/>
        <v>0</v>
      </c>
      <c r="GT13" s="228">
        <f t="shared" si="90"/>
        <v>22</v>
      </c>
      <c r="GV13" s="223" t="s">
        <v>23</v>
      </c>
      <c r="GW13" s="224">
        <v>1.1954861111111111E-3</v>
      </c>
      <c r="GX13" s="225">
        <v>1</v>
      </c>
      <c r="GY13" s="225" t="str">
        <f t="shared" ref="GY13" si="110">IF(GX13&gt;10,"0",IF(GX13&gt;8,"1",IF(GX13&gt;6,"3",IF(GX13&gt;3,"5",IF(GX13&gt;1,"7",IF(GX13=1,"10"))))))</f>
        <v>10</v>
      </c>
      <c r="GZ13" s="226">
        <f>'PB - březen '!I11/Závody!GW13</f>
        <v>1.087230128763675</v>
      </c>
      <c r="HA13" s="11">
        <f t="shared" si="39"/>
        <v>7</v>
      </c>
      <c r="HB13" s="227" t="s">
        <v>362</v>
      </c>
      <c r="HC13" s="224">
        <v>2.3751157407407406E-3</v>
      </c>
      <c r="HD13" s="225">
        <v>2</v>
      </c>
      <c r="HE13" s="225" t="str">
        <f t="shared" si="92"/>
        <v>7</v>
      </c>
      <c r="HF13" s="230">
        <f>'PB - březen '!R11/Závody!HC13</f>
        <v>1.0871789873787827</v>
      </c>
      <c r="HG13" s="11">
        <f t="shared" si="79"/>
        <v>7</v>
      </c>
      <c r="HH13" s="223" t="s">
        <v>17</v>
      </c>
      <c r="HI13" s="224">
        <v>1.1349537037037038E-3</v>
      </c>
      <c r="HJ13" s="225">
        <v>2</v>
      </c>
      <c r="HK13" s="225" t="str">
        <f>IF(HJ13&gt;10,"0",IF(HJ13&gt;8,"1",IF(HJ13&gt;6,"3",IF(HJ13&gt;3,"5",IF(HJ13&gt;1,"7",IF(HJ13=1,"10"))))))</f>
        <v>7</v>
      </c>
      <c r="HL13" s="230">
        <f>'PB - březen '!C11/Závody!HI13</f>
        <v>1.1380787273098101</v>
      </c>
      <c r="HM13" s="11">
        <f t="shared" si="41"/>
        <v>7</v>
      </c>
      <c r="HN13" s="228">
        <f t="shared" si="93"/>
        <v>45</v>
      </c>
      <c r="HP13" s="174" t="s">
        <v>23</v>
      </c>
      <c r="HQ13" s="178">
        <v>1.2211805555555554E-3</v>
      </c>
      <c r="HR13" s="173">
        <v>3</v>
      </c>
      <c r="HS13" s="173" t="str">
        <f t="shared" si="69"/>
        <v>14</v>
      </c>
      <c r="HT13" s="176">
        <f>'PB - březen '!I11/Závody!HQ13</f>
        <v>1.0643540896597479</v>
      </c>
      <c r="HU13" s="175">
        <f t="shared" si="42"/>
        <v>7</v>
      </c>
      <c r="HV13" s="174" t="s">
        <v>17</v>
      </c>
      <c r="HW13" s="178">
        <v>1.1431712962962964E-3</v>
      </c>
      <c r="HX13" s="173">
        <v>2</v>
      </c>
      <c r="HY13" s="173" t="str">
        <f t="shared" si="70"/>
        <v>14</v>
      </c>
      <c r="HZ13" s="40">
        <f>'PB - březen '!C11/Závody!HW13</f>
        <v>1.1298977422294216</v>
      </c>
      <c r="IA13" s="175">
        <f t="shared" si="43"/>
        <v>7</v>
      </c>
      <c r="IB13" s="174" t="s">
        <v>22</v>
      </c>
      <c r="IC13" s="178">
        <v>5.4675925925925931E-4</v>
      </c>
      <c r="ID13" s="173">
        <v>3</v>
      </c>
      <c r="IE13" s="173" t="str">
        <f t="shared" si="71"/>
        <v>14</v>
      </c>
      <c r="IF13" s="40">
        <f>'PB - březen '!H11/Závody!IC13</f>
        <v>1.0230736663844198</v>
      </c>
      <c r="IG13" s="175">
        <f t="shared" si="44"/>
        <v>7</v>
      </c>
      <c r="IH13" s="177">
        <f t="shared" si="94"/>
        <v>63</v>
      </c>
    </row>
  </sheetData>
  <mergeCells count="61">
    <mergeCell ref="HP2:IH2"/>
    <mergeCell ref="HP3:HU3"/>
    <mergeCell ref="HV3:IA3"/>
    <mergeCell ref="IB3:IG3"/>
    <mergeCell ref="IH3:IH4"/>
    <mergeCell ref="GB2:GT2"/>
    <mergeCell ref="GB3:GG3"/>
    <mergeCell ref="GH3:GM3"/>
    <mergeCell ref="GN3:GS3"/>
    <mergeCell ref="GT3:GT4"/>
    <mergeCell ref="FH2:FZ2"/>
    <mergeCell ref="FH3:FM3"/>
    <mergeCell ref="FN3:FS3"/>
    <mergeCell ref="FT3:FY3"/>
    <mergeCell ref="FZ3:FZ4"/>
    <mergeCell ref="EN2:FF2"/>
    <mergeCell ref="EN3:ES3"/>
    <mergeCell ref="ET3:EY3"/>
    <mergeCell ref="EZ3:FE3"/>
    <mergeCell ref="FF3:FF4"/>
    <mergeCell ref="DT2:EL2"/>
    <mergeCell ref="DT3:DY3"/>
    <mergeCell ref="DZ3:EE3"/>
    <mergeCell ref="EF3:EK3"/>
    <mergeCell ref="EL3:EL4"/>
    <mergeCell ref="CZ2:DR2"/>
    <mergeCell ref="CZ3:DE3"/>
    <mergeCell ref="DF3:DK3"/>
    <mergeCell ref="DL3:DQ3"/>
    <mergeCell ref="DR3:DR4"/>
    <mergeCell ref="CF2:CX2"/>
    <mergeCell ref="CF3:CK3"/>
    <mergeCell ref="CL3:CQ3"/>
    <mergeCell ref="CR3:CW3"/>
    <mergeCell ref="CX3:CX4"/>
    <mergeCell ref="AR2:BJ2"/>
    <mergeCell ref="AR3:AW3"/>
    <mergeCell ref="AX3:BC3"/>
    <mergeCell ref="BD3:BI3"/>
    <mergeCell ref="BJ3:BJ4"/>
    <mergeCell ref="X2:AP2"/>
    <mergeCell ref="X3:AC3"/>
    <mergeCell ref="AD3:AI3"/>
    <mergeCell ref="AJ3:AO3"/>
    <mergeCell ref="AP3:AP4"/>
    <mergeCell ref="BL2:CD2"/>
    <mergeCell ref="BL3:BQ3"/>
    <mergeCell ref="BR3:BW3"/>
    <mergeCell ref="BX3:CC3"/>
    <mergeCell ref="CD3:CD4"/>
    <mergeCell ref="B2:U2"/>
    <mergeCell ref="B3:G3"/>
    <mergeCell ref="H3:M3"/>
    <mergeCell ref="N3:S3"/>
    <mergeCell ref="T3:T4"/>
    <mergeCell ref="U3:U4"/>
    <mergeCell ref="GV2:HN2"/>
    <mergeCell ref="GV3:HA3"/>
    <mergeCell ref="HB3:HG3"/>
    <mergeCell ref="HH3:HM3"/>
    <mergeCell ref="HN3:HN4"/>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zoomScale="95" zoomScaleNormal="95" workbookViewId="0">
      <pane xSplit="1" topLeftCell="C1" activePane="topRight" state="frozen"/>
      <selection pane="topRight" activeCell="C22" sqref="C22"/>
    </sheetView>
  </sheetViews>
  <sheetFormatPr defaultColWidth="9.140625" defaultRowHeight="27" customHeight="1" x14ac:dyDescent="0.2"/>
  <cols>
    <col min="1" max="1" width="21" style="156" customWidth="1"/>
    <col min="2" max="17" width="9.140625" style="113"/>
    <col min="18" max="19" width="2.140625" style="113" customWidth="1"/>
    <col min="20" max="16384" width="9.140625" style="113"/>
  </cols>
  <sheetData>
    <row r="1" spans="1:17" ht="23.25" customHeight="1" thickBot="1" x14ac:dyDescent="0.25">
      <c r="B1" s="288">
        <v>42720</v>
      </c>
      <c r="C1" s="274"/>
      <c r="D1" s="274"/>
      <c r="E1" s="274"/>
      <c r="F1" s="274"/>
      <c r="G1" s="274"/>
      <c r="H1" s="274"/>
      <c r="I1" s="274"/>
      <c r="J1" s="274"/>
      <c r="K1" s="274"/>
      <c r="L1" s="274"/>
      <c r="M1" s="274"/>
      <c r="N1" s="274"/>
      <c r="O1" s="274"/>
      <c r="P1" s="274"/>
      <c r="Q1" s="274"/>
    </row>
    <row r="2" spans="1:17" ht="18" customHeight="1" thickBot="1" x14ac:dyDescent="0.25">
      <c r="A2" s="289" t="s">
        <v>30</v>
      </c>
      <c r="B2" s="292" t="s">
        <v>218</v>
      </c>
      <c r="C2" s="293"/>
      <c r="D2" s="293"/>
      <c r="E2" s="293"/>
      <c r="F2" s="294"/>
      <c r="G2" s="292" t="s">
        <v>17</v>
      </c>
      <c r="H2" s="293"/>
      <c r="I2" s="293"/>
      <c r="J2" s="293"/>
      <c r="K2" s="294"/>
      <c r="L2" s="292" t="s">
        <v>12</v>
      </c>
      <c r="M2" s="293"/>
      <c r="N2" s="293"/>
      <c r="O2" s="293"/>
      <c r="P2" s="294"/>
      <c r="Q2" s="289" t="s">
        <v>28</v>
      </c>
    </row>
    <row r="3" spans="1:17" s="157" customFormat="1" ht="27" customHeight="1" thickBot="1" x14ac:dyDescent="0.25">
      <c r="A3" s="291"/>
      <c r="B3" s="154" t="s">
        <v>25</v>
      </c>
      <c r="C3" s="155" t="s">
        <v>26</v>
      </c>
      <c r="D3" s="155" t="s">
        <v>27</v>
      </c>
      <c r="E3" s="155" t="s">
        <v>37</v>
      </c>
      <c r="F3" s="155" t="s">
        <v>38</v>
      </c>
      <c r="G3" s="154" t="s">
        <v>25</v>
      </c>
      <c r="H3" s="155" t="s">
        <v>26</v>
      </c>
      <c r="I3" s="155" t="s">
        <v>27</v>
      </c>
      <c r="J3" s="155" t="s">
        <v>37</v>
      </c>
      <c r="K3" s="155" t="s">
        <v>38</v>
      </c>
      <c r="L3" s="154" t="s">
        <v>25</v>
      </c>
      <c r="M3" s="155" t="s">
        <v>26</v>
      </c>
      <c r="N3" s="155" t="s">
        <v>27</v>
      </c>
      <c r="O3" s="155" t="s">
        <v>37</v>
      </c>
      <c r="P3" s="155" t="s">
        <v>38</v>
      </c>
      <c r="Q3" s="290"/>
    </row>
    <row r="4" spans="1:17" ht="18" customHeight="1" thickBot="1" x14ac:dyDescent="0.25">
      <c r="A4" s="130" t="s">
        <v>129</v>
      </c>
      <c r="B4" s="14">
        <v>2.4421296296296296E-3</v>
      </c>
      <c r="C4" s="6">
        <v>3</v>
      </c>
      <c r="D4" s="6" t="str">
        <f t="shared" ref="D4:D10" si="0">IF(C4&gt;7,"0",IF(C4&gt;5,"1",IF(C4&gt;3,"2",IF(C4=3,"4",IF(C4=2,"5",IF(C4=1,"7"))))))</f>
        <v>4</v>
      </c>
      <c r="E4" s="17">
        <f>'PB -září'!R3/'Závody PKB'!B4</f>
        <v>1</v>
      </c>
      <c r="F4" s="7">
        <f>IF(E4&gt;101.5%,7,IF(E4&gt;100%,5,IF(E4&gt;99%,3,IF(E4&gt;98%,2,IF(E4&gt;97%,1,0)))))</f>
        <v>3</v>
      </c>
      <c r="G4" s="14">
        <v>1.3414351851851851E-3</v>
      </c>
      <c r="H4" s="6">
        <v>2</v>
      </c>
      <c r="I4" s="6" t="str">
        <f t="shared" ref="I4" si="1">IF(H4&gt;7,"0",IF(H4&gt;5,"1",IF(H4&gt;3,"2",IF(H4=3,"4",IF(H4=2,"5",IF(H4=1,"7"))))))</f>
        <v>5</v>
      </c>
      <c r="J4" s="17">
        <f>'PB -září'!C3/'Závody PKB'!G4</f>
        <v>1</v>
      </c>
      <c r="K4" s="7">
        <f>IF(J4&gt;101.5%,7,IF(J4&gt;100%,5,IF(J4&gt;99%,3,IF(J4&gt;98%,2,IF(J4&gt;97%,1,0)))))</f>
        <v>3</v>
      </c>
      <c r="L4" s="14">
        <v>4.4907407407407401E-4</v>
      </c>
      <c r="M4" s="6">
        <v>2</v>
      </c>
      <c r="N4" s="74" t="str">
        <f t="shared" ref="N4:N10" si="2">IF(M4&gt;7,"0",IF(M4&gt;5,"1",IF(M4&gt;3,"2",IF(M4=3,"4",IF(M4=2,"5",IF(M4=1,"7"))))))</f>
        <v>5</v>
      </c>
      <c r="O4" s="17">
        <f>'PB -září'!K3/'Závody PKB'!L4</f>
        <v>1.0670103092783505</v>
      </c>
      <c r="P4" s="7">
        <f>IF(O4&gt;101.5%,7,IF(O4&gt;100%,5,IF(O4&gt;99%,3,IF(O4&gt;98%,2,IF(O4&gt;97%,1,0)))))</f>
        <v>7</v>
      </c>
      <c r="Q4" s="12">
        <f>D4+F4+I4+K4+N4+P4</f>
        <v>27</v>
      </c>
    </row>
    <row r="5" spans="1:17" ht="18" customHeight="1" thickBot="1" x14ac:dyDescent="0.25">
      <c r="A5" s="130" t="s">
        <v>130</v>
      </c>
      <c r="B5" s="15">
        <v>2.5983796296296297E-3</v>
      </c>
      <c r="C5" s="1">
        <v>5</v>
      </c>
      <c r="D5" s="1" t="str">
        <f>IF(C5&gt;7,"0",IF(C5&gt;5,"1",IF(C5&gt;3,"2",IF(C5=3,"4",IF(C5=2,"5",IF(C5=1,"7"))))))</f>
        <v>2</v>
      </c>
      <c r="E5" s="17">
        <f>'PB -září'!R4/'Závody PKB'!B5</f>
        <v>1</v>
      </c>
      <c r="F5" s="10">
        <f t="shared" ref="F5:F10" si="3">IF(E5&gt;101.5%,7,IF(E5&gt;100%,5,IF(E5&gt;99%,3,IF(E5&gt;98%,2,IF(E5&gt;97%,1,0)))))</f>
        <v>3</v>
      </c>
      <c r="G5" s="15">
        <v>1.5023148148148148E-3</v>
      </c>
      <c r="H5" s="173">
        <v>5</v>
      </c>
      <c r="I5" s="173" t="str">
        <f>IF(H5&gt;7,"0",IF(H5&gt;5,"1",IF(H5&gt;3,"2",IF(H5=3,"4",IF(H5=2,"5",IF(H5=1,"7"))))))</f>
        <v>2</v>
      </c>
      <c r="J5" s="17">
        <f>'PB -září'!C4/'Závody PKB'!G5</f>
        <v>1</v>
      </c>
      <c r="K5" s="175">
        <f t="shared" ref="K5:K12" si="4">IF(J5&gt;101.5%,7,IF(J5&gt;100%,5,IF(J5&gt;99%,3,IF(J5&gt;98%,2,IF(J5&gt;97%,1,0)))))</f>
        <v>3</v>
      </c>
      <c r="L5" s="15">
        <v>5.3587962962962953E-4</v>
      </c>
      <c r="M5" s="1">
        <v>6</v>
      </c>
      <c r="N5" s="18" t="str">
        <f t="shared" si="2"/>
        <v>1</v>
      </c>
      <c r="O5" s="17">
        <f>'PB -září'!K4/'Závody PKB'!L5</f>
        <v>0.93952483801295916</v>
      </c>
      <c r="P5" s="10">
        <f t="shared" ref="P5:P10" si="5">IF(O5&gt;101.5%,7,IF(O5&gt;100%,5,IF(O5&gt;99%,3,IF(O5&gt;98%,2,IF(O5&gt;97%,1,0)))))</f>
        <v>0</v>
      </c>
      <c r="Q5" s="12">
        <f t="shared" ref="Q5:Q12" si="6">D5+F5+I5+K5+N5+P5</f>
        <v>11</v>
      </c>
    </row>
    <row r="6" spans="1:17" ht="18" customHeight="1" thickBot="1" x14ac:dyDescent="0.25">
      <c r="A6" s="130" t="s">
        <v>131</v>
      </c>
      <c r="B6" s="15"/>
      <c r="C6" s="1"/>
      <c r="D6" s="1" t="b">
        <f t="shared" si="0"/>
        <v>0</v>
      </c>
      <c r="E6" s="17" t="e">
        <f>'PB -září'!R5/'Závody PKB'!B6</f>
        <v>#DIV/0!</v>
      </c>
      <c r="F6" s="10" t="e">
        <f t="shared" si="3"/>
        <v>#DIV/0!</v>
      </c>
      <c r="G6" s="15"/>
      <c r="H6" s="173"/>
      <c r="I6" s="173" t="b">
        <f t="shared" ref="I6:I12" si="7">IF(H6&gt;7,"0",IF(H6&gt;5,"1",IF(H6&gt;3,"2",IF(H6=3,"4",IF(H6=2,"5",IF(H6=1,"7"))))))</f>
        <v>0</v>
      </c>
      <c r="J6" s="17" t="e">
        <f>'PB -září'!C5/'Závody PKB'!G6</f>
        <v>#DIV/0!</v>
      </c>
      <c r="K6" s="175" t="e">
        <f t="shared" si="4"/>
        <v>#DIV/0!</v>
      </c>
      <c r="L6" s="15"/>
      <c r="M6" s="1"/>
      <c r="N6" s="18" t="b">
        <f t="shared" si="2"/>
        <v>0</v>
      </c>
      <c r="O6" s="17" t="e">
        <f>'PB -září'!K5/'Závody PKB'!L6</f>
        <v>#DIV/0!</v>
      </c>
      <c r="P6" s="10" t="e">
        <f t="shared" si="5"/>
        <v>#DIV/0!</v>
      </c>
      <c r="Q6" s="12" t="e">
        <f t="shared" si="6"/>
        <v>#DIV/0!</v>
      </c>
    </row>
    <row r="7" spans="1:17" ht="18" customHeight="1" thickBot="1" x14ac:dyDescent="0.25">
      <c r="A7" s="130" t="s">
        <v>132</v>
      </c>
      <c r="B7" s="15">
        <v>2.2928240740740743E-3</v>
      </c>
      <c r="C7" s="1">
        <v>1</v>
      </c>
      <c r="D7" s="1" t="str">
        <f t="shared" si="0"/>
        <v>7</v>
      </c>
      <c r="E7" s="17">
        <f>'PB -září'!R6/'Závody PKB'!B7</f>
        <v>1</v>
      </c>
      <c r="F7" s="10">
        <f t="shared" si="3"/>
        <v>3</v>
      </c>
      <c r="G7" s="15">
        <v>1.1967592592592592E-3</v>
      </c>
      <c r="H7" s="173">
        <v>1</v>
      </c>
      <c r="I7" s="173" t="str">
        <f t="shared" si="7"/>
        <v>7</v>
      </c>
      <c r="J7" s="17">
        <f>'PB -září'!C6/'Závody PKB'!G7</f>
        <v>1</v>
      </c>
      <c r="K7" s="175">
        <f t="shared" si="4"/>
        <v>3</v>
      </c>
      <c r="L7" s="15">
        <v>4.3634259259259261E-4</v>
      </c>
      <c r="M7" s="1">
        <v>1</v>
      </c>
      <c r="N7" s="18" t="str">
        <f t="shared" si="2"/>
        <v>7</v>
      </c>
      <c r="O7" s="17">
        <f>'PB -září'!K6/'Závody PKB'!L7</f>
        <v>1.0416445623342174</v>
      </c>
      <c r="P7" s="10">
        <f t="shared" si="5"/>
        <v>7</v>
      </c>
      <c r="Q7" s="12">
        <f t="shared" si="6"/>
        <v>34</v>
      </c>
    </row>
    <row r="8" spans="1:17" ht="18" customHeight="1" thickBot="1" x14ac:dyDescent="0.25">
      <c r="A8" s="130" t="s">
        <v>133</v>
      </c>
      <c r="B8" s="15">
        <v>2.5138888888888889E-3</v>
      </c>
      <c r="C8" s="1">
        <v>4</v>
      </c>
      <c r="D8" s="1" t="str">
        <f t="shared" si="0"/>
        <v>2</v>
      </c>
      <c r="E8" s="17">
        <f>'PB -září'!R7/'Závody PKB'!B8</f>
        <v>1</v>
      </c>
      <c r="F8" s="10">
        <f t="shared" si="3"/>
        <v>3</v>
      </c>
      <c r="G8" s="15">
        <v>1.3414351851851851E-3</v>
      </c>
      <c r="H8" s="173">
        <v>2</v>
      </c>
      <c r="I8" s="173" t="str">
        <f t="shared" si="7"/>
        <v>5</v>
      </c>
      <c r="J8" s="17">
        <f>'PB -září'!C7/'Závody PKB'!G8</f>
        <v>1</v>
      </c>
      <c r="K8" s="175">
        <f t="shared" si="4"/>
        <v>3</v>
      </c>
      <c r="L8" s="15">
        <v>4.7569444444444444E-4</v>
      </c>
      <c r="M8" s="1">
        <v>4</v>
      </c>
      <c r="N8" s="18" t="str">
        <f t="shared" si="2"/>
        <v>2</v>
      </c>
      <c r="O8" s="17">
        <f>'PB -září'!K7/'Závody PKB'!L8</f>
        <v>1.1362530413625307</v>
      </c>
      <c r="P8" s="10">
        <f t="shared" si="5"/>
        <v>7</v>
      </c>
      <c r="Q8" s="12">
        <f t="shared" si="6"/>
        <v>22</v>
      </c>
    </row>
    <row r="9" spans="1:17" ht="18" customHeight="1" thickBot="1" x14ac:dyDescent="0.25">
      <c r="A9" s="130" t="s">
        <v>134</v>
      </c>
      <c r="B9" s="15">
        <v>2.3530092592592591E-3</v>
      </c>
      <c r="C9" s="1">
        <v>2</v>
      </c>
      <c r="D9" s="1" t="str">
        <f t="shared" si="0"/>
        <v>5</v>
      </c>
      <c r="E9" s="17">
        <f>'PB -září'!R8/'Závody PKB'!B9</f>
        <v>1</v>
      </c>
      <c r="F9" s="10">
        <f t="shared" si="3"/>
        <v>3</v>
      </c>
      <c r="G9" s="15">
        <v>1.3738425925925925E-3</v>
      </c>
      <c r="H9" s="173">
        <v>4</v>
      </c>
      <c r="I9" s="173" t="str">
        <f t="shared" si="7"/>
        <v>2</v>
      </c>
      <c r="J9" s="17">
        <f>'PB -září'!C8/'Závody PKB'!G9</f>
        <v>1</v>
      </c>
      <c r="K9" s="175">
        <f t="shared" si="4"/>
        <v>3</v>
      </c>
      <c r="L9" s="15">
        <v>4.5254629629629632E-4</v>
      </c>
      <c r="M9" s="1">
        <v>3</v>
      </c>
      <c r="N9" s="18" t="str">
        <f t="shared" si="2"/>
        <v>4</v>
      </c>
      <c r="O9" s="17">
        <f>'PB -září'!K8/'Závody PKB'!L9</f>
        <v>0.99232736572890001</v>
      </c>
      <c r="P9" s="10">
        <f t="shared" si="5"/>
        <v>3</v>
      </c>
      <c r="Q9" s="12">
        <f t="shared" si="6"/>
        <v>20</v>
      </c>
    </row>
    <row r="10" spans="1:17" ht="18" customHeight="1" thickBot="1" x14ac:dyDescent="0.25">
      <c r="A10" s="130" t="s">
        <v>135</v>
      </c>
      <c r="B10" s="193"/>
      <c r="C10" s="194"/>
      <c r="D10" s="194" t="b">
        <f t="shared" si="0"/>
        <v>0</v>
      </c>
      <c r="E10" s="195" t="e">
        <f>'PB -září'!R9/'Závody PKB'!B10</f>
        <v>#DIV/0!</v>
      </c>
      <c r="F10" s="196" t="e">
        <f t="shared" si="3"/>
        <v>#DIV/0!</v>
      </c>
      <c r="G10" s="193"/>
      <c r="H10" s="194"/>
      <c r="I10" s="194" t="b">
        <f t="shared" si="7"/>
        <v>0</v>
      </c>
      <c r="J10" s="195" t="e">
        <f>'PB -září'!C9/'Závody PKB'!G10</f>
        <v>#DIV/0!</v>
      </c>
      <c r="K10" s="196" t="e">
        <f t="shared" si="4"/>
        <v>#DIV/0!</v>
      </c>
      <c r="L10" s="193"/>
      <c r="M10" s="194"/>
      <c r="N10" s="197" t="b">
        <f t="shared" si="2"/>
        <v>0</v>
      </c>
      <c r="O10" s="17" t="e">
        <f>'PB -září'!K9/'Závody PKB'!L10</f>
        <v>#DIV/0!</v>
      </c>
      <c r="P10" s="11" t="e">
        <f t="shared" si="5"/>
        <v>#DIV/0!</v>
      </c>
      <c r="Q10" s="12" t="e">
        <f t="shared" si="6"/>
        <v>#DIV/0!</v>
      </c>
    </row>
    <row r="11" spans="1:17" ht="16.899999999999999" customHeight="1" thickBot="1" x14ac:dyDescent="0.25">
      <c r="A11" s="192" t="s">
        <v>136</v>
      </c>
      <c r="B11" s="188">
        <v>2.8194444444444443E-3</v>
      </c>
      <c r="C11" s="173">
        <v>6</v>
      </c>
      <c r="D11" s="173" t="str">
        <f t="shared" ref="D11:D12" si="8">IF(C11&gt;7,"0",IF(C11&gt;5,"1",IF(C11&gt;3,"2",IF(C11=3,"4",IF(C11=2,"5",IF(C11=1,"7"))))))</f>
        <v>1</v>
      </c>
      <c r="E11" s="176">
        <f>'PB -září'!R10/'Závody PKB'!B11</f>
        <v>1</v>
      </c>
      <c r="F11" s="175">
        <f t="shared" ref="F11:F12" si="9">IF(E11&gt;101.5%,7,IF(E11&gt;100%,5,IF(E11&gt;99%,3,IF(E11&gt;98%,2,IF(E11&gt;97%,1,0)))))</f>
        <v>3</v>
      </c>
      <c r="G11" s="203">
        <v>1.6400462962962963E-3</v>
      </c>
      <c r="H11" s="173">
        <v>6</v>
      </c>
      <c r="I11" s="173" t="str">
        <f t="shared" si="7"/>
        <v>1</v>
      </c>
      <c r="J11" s="176">
        <f>'PB -září'!C10/'Závody PKB'!G11</f>
        <v>1</v>
      </c>
      <c r="K11" s="175">
        <f t="shared" si="4"/>
        <v>3</v>
      </c>
      <c r="L11" s="203">
        <v>4.8379629629629624E-4</v>
      </c>
      <c r="M11" s="173">
        <v>5</v>
      </c>
      <c r="N11" s="18" t="str">
        <f t="shared" ref="N11:N12" si="10">IF(M11&gt;7,"0",IF(M11&gt;5,"1",IF(M11&gt;3,"2",IF(M11=3,"4",IF(M11=2,"5",IF(M11=1,"7"))))))</f>
        <v>2</v>
      </c>
      <c r="O11" s="17">
        <f>'PB -září'!K10/'Závody PKB'!L11</f>
        <v>1.0358851674641147</v>
      </c>
      <c r="P11" s="196">
        <f t="shared" ref="P11:P12" si="11">IF(O11&gt;101.5%,7,IF(O11&gt;100%,5,IF(O11&gt;99%,3,IF(O11&gt;98%,2,IF(O11&gt;97%,1,0)))))</f>
        <v>7</v>
      </c>
      <c r="Q11" s="12">
        <f t="shared" si="6"/>
        <v>17</v>
      </c>
    </row>
    <row r="12" spans="1:17" ht="19.149999999999999" customHeight="1" thickBot="1" x14ac:dyDescent="0.25">
      <c r="A12" s="131" t="s">
        <v>137</v>
      </c>
      <c r="B12" s="198"/>
      <c r="C12" s="199"/>
      <c r="D12" s="199" t="b">
        <f t="shared" si="8"/>
        <v>0</v>
      </c>
      <c r="E12" s="200" t="e">
        <f>'PB -září'!R11/'Závody PKB'!B12</f>
        <v>#DIV/0!</v>
      </c>
      <c r="F12" s="201" t="e">
        <f t="shared" si="9"/>
        <v>#DIV/0!</v>
      </c>
      <c r="G12" s="198"/>
      <c r="H12" s="199"/>
      <c r="I12" s="199" t="b">
        <f t="shared" si="7"/>
        <v>0</v>
      </c>
      <c r="J12" s="200" t="e">
        <f>'PB -září'!C11/'Závody PKB'!G12</f>
        <v>#DIV/0!</v>
      </c>
      <c r="K12" s="201" t="e">
        <f t="shared" si="4"/>
        <v>#DIV/0!</v>
      </c>
      <c r="L12" s="198"/>
      <c r="M12" s="199"/>
      <c r="N12" s="202" t="b">
        <f t="shared" si="10"/>
        <v>0</v>
      </c>
      <c r="O12" s="17" t="e">
        <f>'PB -září'!K11/'Závody PKB'!L12</f>
        <v>#DIV/0!</v>
      </c>
      <c r="P12" s="11" t="e">
        <f t="shared" si="11"/>
        <v>#DIV/0!</v>
      </c>
      <c r="Q12" s="12" t="e">
        <f t="shared" si="6"/>
        <v>#DIV/0!</v>
      </c>
    </row>
  </sheetData>
  <mergeCells count="6">
    <mergeCell ref="B1:Q1"/>
    <mergeCell ref="Q2:Q3"/>
    <mergeCell ref="A2:A3"/>
    <mergeCell ref="B2:F2"/>
    <mergeCell ref="L2:P2"/>
    <mergeCell ref="G2:K2"/>
  </mergeCells>
  <phoneticPr fontId="0"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
  <sheetViews>
    <sheetView zoomScaleNormal="100" workbookViewId="0">
      <pane xSplit="1" ySplit="2" topLeftCell="CQ3" activePane="bottomRight" state="frozen"/>
      <selection pane="topRight" activeCell="B1" sqref="B1"/>
      <selection pane="bottomLeft" activeCell="A3" sqref="A3"/>
      <selection pane="bottomRight" activeCell="CZ1" sqref="CZ1:DN1"/>
    </sheetView>
  </sheetViews>
  <sheetFormatPr defaultColWidth="9.140625" defaultRowHeight="12.75" x14ac:dyDescent="0.2"/>
  <cols>
    <col min="1" max="1" width="17.28515625" style="113" bestFit="1" customWidth="1"/>
    <col min="2" max="6" width="8.140625" style="113" bestFit="1" customWidth="1"/>
    <col min="7" max="7" width="1.85546875" style="113" customWidth="1"/>
    <col min="8" max="14" width="8.140625" style="113" bestFit="1" customWidth="1"/>
    <col min="15" max="15" width="1.85546875" style="113" customWidth="1"/>
    <col min="16" max="21" width="8.140625" style="113" bestFit="1" customWidth="1"/>
    <col min="22" max="22" width="7.85546875" style="113" hidden="1" customWidth="1"/>
    <col min="23" max="27" width="8.140625" style="113" bestFit="1" customWidth="1"/>
    <col min="28" max="28" width="7.85546875" style="113" hidden="1" customWidth="1"/>
    <col min="29" max="29" width="8.140625" style="113" bestFit="1" customWidth="1"/>
    <col min="30" max="30" width="1.85546875" style="113" customWidth="1"/>
    <col min="31" max="31" width="7.85546875" style="113" customWidth="1"/>
    <col min="32" max="33" width="7.85546875" style="113" hidden="1" customWidth="1"/>
    <col min="34" max="35" width="7.85546875" style="113" customWidth="1"/>
    <col min="36" max="37" width="7.85546875" style="113" hidden="1" customWidth="1"/>
    <col min="38" max="41" width="7.85546875" style="113" customWidth="1"/>
    <col min="42" max="43" width="7.85546875" style="113" hidden="1" customWidth="1"/>
    <col min="44" max="46" width="10.28515625" style="113" customWidth="1"/>
    <col min="47" max="47" width="7.85546875" style="113" customWidth="1"/>
    <col min="48" max="48" width="1.85546875" style="113" customWidth="1"/>
    <col min="49" max="51" width="7.85546875" style="113" customWidth="1"/>
    <col min="52" max="52" width="1.85546875" style="113" customWidth="1"/>
    <col min="53" max="54" width="7.85546875" style="113" customWidth="1"/>
    <col min="55" max="55" width="7.85546875" style="113" hidden="1" customWidth="1"/>
    <col min="56" max="57" width="7.85546875" style="113" customWidth="1"/>
    <col min="58" max="58" width="7.85546875" style="113" hidden="1" customWidth="1"/>
    <col min="59" max="59" width="10.28515625" style="113" customWidth="1"/>
    <col min="60" max="60" width="1.85546875" style="113" customWidth="1"/>
    <col min="61" max="64" width="7.85546875" style="113" customWidth="1"/>
    <col min="65" max="65" width="10.7109375" style="113" customWidth="1"/>
    <col min="66" max="66" width="1.85546875" style="113" customWidth="1"/>
    <col min="67" max="71" width="7.85546875" style="113" customWidth="1"/>
    <col min="72" max="72" width="7.85546875" style="113" hidden="1" customWidth="1"/>
    <col min="73" max="73" width="1.85546875" style="113" customWidth="1"/>
    <col min="74" max="74" width="9.42578125" style="113" customWidth="1"/>
    <col min="75" max="75" width="8.28515625" style="113" customWidth="1"/>
    <col min="76" max="76" width="9.42578125" style="113" customWidth="1"/>
    <col min="77" max="77" width="11.28515625" style="113" customWidth="1"/>
    <col min="78" max="78" width="10.28515625" style="113" customWidth="1"/>
    <col min="79" max="79" width="1.85546875" style="113" customWidth="1"/>
    <col min="80" max="85" width="7.85546875" style="113" customWidth="1"/>
    <col min="86" max="86" width="1.85546875" style="113" customWidth="1"/>
    <col min="87" max="98" width="7.85546875" style="113" customWidth="1"/>
    <col min="99" max="99" width="7.85546875" style="113" hidden="1" customWidth="1"/>
    <col min="100" max="102" width="7.85546875" style="113" customWidth="1"/>
    <col min="103" max="103" width="1.85546875" style="113" customWidth="1"/>
    <col min="104" max="112" width="7.85546875" style="113" customWidth="1"/>
    <col min="113" max="113" width="7.85546875" style="113" hidden="1" customWidth="1"/>
    <col min="114" max="118" width="7.85546875" style="113" customWidth="1"/>
    <col min="119" max="119" width="1.85546875" style="113" customWidth="1"/>
    <col min="120" max="129" width="7.85546875" style="113" customWidth="1"/>
    <col min="130" max="130" width="7.85546875" style="113" hidden="1" customWidth="1"/>
    <col min="131" max="131" width="7.85546875" style="113" customWidth="1"/>
    <col min="132" max="132" width="1.85546875" style="113" customWidth="1"/>
    <col min="133" max="142" width="7.85546875" style="113" customWidth="1"/>
    <col min="143" max="143" width="7.85546875" style="113" hidden="1" customWidth="1"/>
    <col min="144" max="144" width="7.85546875" style="113" customWidth="1"/>
    <col min="145" max="16384" width="9.140625" style="113"/>
  </cols>
  <sheetData>
    <row r="1" spans="1:144" s="2" customFormat="1" ht="18" customHeight="1" thickBot="1" x14ac:dyDescent="0.25">
      <c r="A1" s="159"/>
      <c r="B1" s="273" t="s">
        <v>166</v>
      </c>
      <c r="C1" s="274"/>
      <c r="D1" s="274"/>
      <c r="E1" s="274"/>
      <c r="F1" s="274"/>
      <c r="G1" s="113"/>
      <c r="H1" s="273" t="s">
        <v>219</v>
      </c>
      <c r="I1" s="274"/>
      <c r="J1" s="274"/>
      <c r="K1" s="274"/>
      <c r="L1" s="274"/>
      <c r="M1" s="274"/>
      <c r="N1" s="274"/>
      <c r="O1" s="113"/>
      <c r="P1" s="273" t="s">
        <v>220</v>
      </c>
      <c r="Q1" s="274"/>
      <c r="R1" s="274"/>
      <c r="S1" s="274"/>
      <c r="T1" s="274"/>
      <c r="U1" s="274"/>
      <c r="V1" s="274"/>
      <c r="W1" s="274"/>
      <c r="X1" s="274"/>
      <c r="Y1" s="274"/>
      <c r="Z1" s="274"/>
      <c r="AA1" s="274"/>
      <c r="AB1" s="274"/>
      <c r="AC1" s="274"/>
      <c r="AD1" s="113"/>
      <c r="AE1" s="273" t="s">
        <v>225</v>
      </c>
      <c r="AF1" s="274"/>
      <c r="AG1" s="274"/>
      <c r="AH1" s="274"/>
      <c r="AI1" s="274"/>
      <c r="AJ1" s="274"/>
      <c r="AK1" s="274"/>
      <c r="AL1" s="274"/>
      <c r="AM1" s="274"/>
      <c r="AN1" s="274"/>
      <c r="AO1" s="274"/>
      <c r="AP1" s="274"/>
      <c r="AQ1" s="274"/>
      <c r="AR1" s="274"/>
      <c r="AS1" s="274"/>
      <c r="AT1" s="274"/>
      <c r="AU1" s="274"/>
      <c r="AV1" s="113"/>
      <c r="AW1" s="273" t="s">
        <v>235</v>
      </c>
      <c r="AX1" s="274"/>
      <c r="AY1" s="274"/>
      <c r="AZ1" s="113"/>
      <c r="BA1" s="295" t="s">
        <v>236</v>
      </c>
      <c r="BB1" s="296"/>
      <c r="BC1" s="296"/>
      <c r="BD1" s="296"/>
      <c r="BE1" s="296"/>
      <c r="BF1" s="296"/>
      <c r="BG1" s="296"/>
      <c r="BH1" s="113"/>
      <c r="BI1" s="273" t="s">
        <v>281</v>
      </c>
      <c r="BJ1" s="274"/>
      <c r="BK1" s="274"/>
      <c r="BL1" s="274"/>
      <c r="BM1" s="274"/>
      <c r="BN1" s="113"/>
      <c r="BO1" s="273" t="s">
        <v>286</v>
      </c>
      <c r="BP1" s="274"/>
      <c r="BQ1" s="274"/>
      <c r="BR1" s="274"/>
      <c r="BS1" s="274"/>
      <c r="BT1" s="274"/>
      <c r="BU1" s="113"/>
      <c r="BV1" s="273" t="s">
        <v>298</v>
      </c>
      <c r="BW1" s="274"/>
      <c r="BX1" s="274"/>
      <c r="BY1" s="274"/>
      <c r="BZ1" s="274"/>
      <c r="CA1" s="113"/>
      <c r="CB1" s="273" t="s">
        <v>310</v>
      </c>
      <c r="CC1" s="274"/>
      <c r="CD1" s="274"/>
      <c r="CE1" s="274"/>
      <c r="CF1" s="274"/>
      <c r="CG1" s="274"/>
      <c r="CH1" s="113"/>
      <c r="CI1" s="273" t="s">
        <v>360</v>
      </c>
      <c r="CJ1" s="274"/>
      <c r="CK1" s="274"/>
      <c r="CL1" s="274"/>
      <c r="CM1" s="274"/>
      <c r="CN1" s="274"/>
      <c r="CO1" s="274"/>
      <c r="CP1" s="274"/>
      <c r="CQ1" s="274"/>
      <c r="CR1" s="274"/>
      <c r="CS1" s="274"/>
      <c r="CT1" s="274"/>
      <c r="CU1" s="274"/>
      <c r="CV1" s="274"/>
      <c r="CW1" s="274"/>
      <c r="CX1" s="274"/>
      <c r="CZ1" s="273" t="s">
        <v>364</v>
      </c>
      <c r="DA1" s="274"/>
      <c r="DB1" s="274"/>
      <c r="DC1" s="274"/>
      <c r="DD1" s="274"/>
      <c r="DE1" s="274"/>
      <c r="DF1" s="274"/>
      <c r="DG1" s="274"/>
      <c r="DH1" s="274"/>
      <c r="DI1" s="274"/>
      <c r="DJ1" s="274"/>
      <c r="DK1" s="274"/>
      <c r="DL1" s="274"/>
      <c r="DM1" s="274"/>
      <c r="DN1" s="274"/>
      <c r="DP1" s="273"/>
      <c r="DQ1" s="274"/>
      <c r="DR1" s="274"/>
      <c r="DS1" s="274"/>
      <c r="DT1" s="274"/>
      <c r="DU1" s="274"/>
      <c r="DV1" s="274"/>
      <c r="DW1" s="274"/>
      <c r="DX1" s="274"/>
      <c r="DY1" s="274"/>
      <c r="DZ1" s="274"/>
      <c r="EA1" s="274"/>
      <c r="EC1" s="273"/>
      <c r="ED1" s="274"/>
      <c r="EE1" s="274"/>
      <c r="EF1" s="274"/>
      <c r="EG1" s="274"/>
      <c r="EH1" s="274"/>
      <c r="EI1" s="274"/>
      <c r="EJ1" s="274"/>
      <c r="EK1" s="274"/>
      <c r="EL1" s="274"/>
      <c r="EM1" s="274"/>
      <c r="EN1" s="274"/>
    </row>
    <row r="2" spans="1:144" s="2" customFormat="1" ht="26.25" thickBot="1" x14ac:dyDescent="0.25">
      <c r="A2" s="154" t="s">
        <v>30</v>
      </c>
      <c r="B2" s="148" t="s">
        <v>16</v>
      </c>
      <c r="C2" s="148" t="s">
        <v>19</v>
      </c>
      <c r="D2" s="148" t="s">
        <v>22</v>
      </c>
      <c r="E2" s="148" t="s">
        <v>12</v>
      </c>
      <c r="F2" s="148" t="s">
        <v>13</v>
      </c>
      <c r="G2" s="113"/>
      <c r="H2" s="148" t="s">
        <v>16</v>
      </c>
      <c r="I2" s="148" t="s">
        <v>19</v>
      </c>
      <c r="J2" s="148" t="s">
        <v>22</v>
      </c>
      <c r="K2" s="148" t="s">
        <v>12</v>
      </c>
      <c r="L2" s="148" t="s">
        <v>20</v>
      </c>
      <c r="M2" s="148" t="s">
        <v>23</v>
      </c>
      <c r="N2" s="148" t="s">
        <v>168</v>
      </c>
      <c r="O2" s="113"/>
      <c r="P2" s="148" t="s">
        <v>16</v>
      </c>
      <c r="Q2" s="148" t="s">
        <v>19</v>
      </c>
      <c r="R2" s="148" t="s">
        <v>22</v>
      </c>
      <c r="S2" s="148" t="s">
        <v>12</v>
      </c>
      <c r="T2" s="148" t="s">
        <v>20</v>
      </c>
      <c r="U2" s="148" t="s">
        <v>23</v>
      </c>
      <c r="V2" s="148"/>
      <c r="W2" s="148" t="s">
        <v>13</v>
      </c>
      <c r="X2" s="148" t="s">
        <v>168</v>
      </c>
      <c r="Y2" s="148" t="s">
        <v>24</v>
      </c>
      <c r="Z2" s="148" t="s">
        <v>15</v>
      </c>
      <c r="AA2" s="148" t="s">
        <v>218</v>
      </c>
      <c r="AB2" s="148"/>
      <c r="AC2" s="148" t="s">
        <v>14</v>
      </c>
      <c r="AD2" s="113"/>
      <c r="AE2" s="148" t="s">
        <v>16</v>
      </c>
      <c r="AF2" s="148"/>
      <c r="AG2" s="148"/>
      <c r="AH2" s="148" t="s">
        <v>19</v>
      </c>
      <c r="AI2" s="148" t="s">
        <v>22</v>
      </c>
      <c r="AJ2" s="148"/>
      <c r="AK2" s="148"/>
      <c r="AL2" s="148" t="s">
        <v>12</v>
      </c>
      <c r="AM2" s="148" t="s">
        <v>20</v>
      </c>
      <c r="AN2" s="148" t="s">
        <v>23</v>
      </c>
      <c r="AO2" s="148" t="s">
        <v>13</v>
      </c>
      <c r="AP2" s="148"/>
      <c r="AQ2" s="148"/>
      <c r="AR2" s="148" t="s">
        <v>168</v>
      </c>
      <c r="AS2" s="148" t="s">
        <v>24</v>
      </c>
      <c r="AT2" s="148" t="s">
        <v>15</v>
      </c>
      <c r="AU2" s="148" t="s">
        <v>14</v>
      </c>
      <c r="AV2" s="113"/>
      <c r="AW2" s="148" t="s">
        <v>23</v>
      </c>
      <c r="AX2" s="148" t="s">
        <v>24</v>
      </c>
      <c r="AY2" s="148" t="s">
        <v>15</v>
      </c>
      <c r="AZ2" s="113"/>
      <c r="BA2" s="148" t="s">
        <v>17</v>
      </c>
      <c r="BB2" s="148" t="s">
        <v>20</v>
      </c>
      <c r="BC2" s="148"/>
      <c r="BD2" s="148" t="s">
        <v>23</v>
      </c>
      <c r="BE2" s="148" t="s">
        <v>13</v>
      </c>
      <c r="BF2" s="148"/>
      <c r="BG2" s="148" t="s">
        <v>218</v>
      </c>
      <c r="BH2" s="113"/>
      <c r="BI2" s="148" t="s">
        <v>16</v>
      </c>
      <c r="BJ2" s="148" t="s">
        <v>19</v>
      </c>
      <c r="BK2" s="148" t="s">
        <v>22</v>
      </c>
      <c r="BL2" s="148" t="s">
        <v>12</v>
      </c>
      <c r="BM2" s="148" t="s">
        <v>282</v>
      </c>
      <c r="BN2" s="113"/>
      <c r="BO2" s="148" t="s">
        <v>19</v>
      </c>
      <c r="BP2" s="148" t="s">
        <v>22</v>
      </c>
      <c r="BQ2" s="148" t="s">
        <v>12</v>
      </c>
      <c r="BR2" s="148" t="s">
        <v>285</v>
      </c>
      <c r="BS2" s="148" t="s">
        <v>13</v>
      </c>
      <c r="BT2" s="148"/>
      <c r="BU2" s="113"/>
      <c r="BV2" s="148" t="s">
        <v>299</v>
      </c>
      <c r="BW2" s="148" t="s">
        <v>300</v>
      </c>
      <c r="BX2" s="148" t="s">
        <v>301</v>
      </c>
      <c r="BY2" s="148" t="s">
        <v>302</v>
      </c>
      <c r="BZ2" s="148" t="s">
        <v>168</v>
      </c>
      <c r="CA2" s="113"/>
      <c r="CB2" s="148" t="s">
        <v>16</v>
      </c>
      <c r="CC2" s="148" t="s">
        <v>19</v>
      </c>
      <c r="CD2" s="148" t="s">
        <v>22</v>
      </c>
      <c r="CE2" s="148" t="s">
        <v>12</v>
      </c>
      <c r="CF2" s="148" t="s">
        <v>23</v>
      </c>
      <c r="CG2" s="148" t="s">
        <v>13</v>
      </c>
      <c r="CH2" s="113"/>
      <c r="CI2" s="148" t="s">
        <v>16</v>
      </c>
      <c r="CJ2" s="148" t="s">
        <v>17</v>
      </c>
      <c r="CK2" s="148" t="s">
        <v>19</v>
      </c>
      <c r="CL2" s="148" t="s">
        <v>20</v>
      </c>
      <c r="CM2" s="148" t="s">
        <v>21</v>
      </c>
      <c r="CN2" s="148" t="s">
        <v>22</v>
      </c>
      <c r="CO2" s="148" t="s">
        <v>23</v>
      </c>
      <c r="CP2" s="148" t="s">
        <v>24</v>
      </c>
      <c r="CQ2" s="148" t="s">
        <v>12</v>
      </c>
      <c r="CR2" s="148" t="s">
        <v>13</v>
      </c>
      <c r="CS2" s="148" t="s">
        <v>15</v>
      </c>
      <c r="CT2" s="148" t="s">
        <v>361</v>
      </c>
      <c r="CU2" s="148"/>
      <c r="CV2" s="148" t="s">
        <v>108</v>
      </c>
      <c r="CW2" s="148" t="s">
        <v>285</v>
      </c>
      <c r="CX2" s="148" t="s">
        <v>362</v>
      </c>
      <c r="CZ2" s="148" t="s">
        <v>16</v>
      </c>
      <c r="DA2" s="148" t="s">
        <v>17</v>
      </c>
      <c r="DB2" s="148" t="s">
        <v>19</v>
      </c>
      <c r="DC2" s="148" t="s">
        <v>20</v>
      </c>
      <c r="DD2" s="148" t="s">
        <v>21</v>
      </c>
      <c r="DE2" s="148" t="s">
        <v>22</v>
      </c>
      <c r="DF2" s="148" t="s">
        <v>23</v>
      </c>
      <c r="DG2" s="148" t="s">
        <v>24</v>
      </c>
      <c r="DH2" s="148" t="s">
        <v>12</v>
      </c>
      <c r="DI2" s="148" t="s">
        <v>13</v>
      </c>
      <c r="DJ2" s="148" t="s">
        <v>13</v>
      </c>
      <c r="DK2" s="148" t="s">
        <v>15</v>
      </c>
      <c r="DL2" s="148" t="s">
        <v>361</v>
      </c>
      <c r="DM2" s="148" t="s">
        <v>285</v>
      </c>
      <c r="DN2" s="148" t="s">
        <v>362</v>
      </c>
      <c r="DP2" s="148"/>
      <c r="DQ2" s="148"/>
      <c r="DR2" s="148"/>
      <c r="DS2" s="148"/>
      <c r="DT2" s="148"/>
      <c r="DU2" s="148"/>
      <c r="DV2" s="148"/>
      <c r="DW2" s="148"/>
      <c r="DX2" s="148"/>
      <c r="DY2" s="148"/>
      <c r="DZ2" s="148"/>
      <c r="EA2" s="148"/>
      <c r="EC2" s="148"/>
      <c r="ED2" s="148"/>
      <c r="EE2" s="148"/>
      <c r="EF2" s="148"/>
      <c r="EG2" s="148"/>
      <c r="EH2" s="148"/>
      <c r="EI2" s="148"/>
      <c r="EJ2" s="148"/>
      <c r="EK2" s="148"/>
      <c r="EL2" s="148"/>
      <c r="EM2" s="148"/>
      <c r="EN2" s="148"/>
    </row>
    <row r="3" spans="1:144" s="2" customFormat="1" ht="18" customHeight="1" x14ac:dyDescent="0.2">
      <c r="A3" s="130" t="s">
        <v>129</v>
      </c>
      <c r="B3" s="43">
        <v>6.0648148148148139E-4</v>
      </c>
      <c r="C3" s="43">
        <v>5.5555555555555556E-4</v>
      </c>
      <c r="D3" s="43">
        <v>6.3078703703703702E-4</v>
      </c>
      <c r="E3" s="43"/>
      <c r="F3" s="43"/>
      <c r="G3" s="113"/>
      <c r="H3" s="43"/>
      <c r="I3" s="43">
        <v>5.4374999999999996E-4</v>
      </c>
      <c r="J3" s="43"/>
      <c r="K3" s="43">
        <v>4.7314814814814816E-4</v>
      </c>
      <c r="L3" s="43">
        <v>1.1531250000000001E-3</v>
      </c>
      <c r="M3" s="43"/>
      <c r="N3" s="43">
        <v>1.155324074074074E-3</v>
      </c>
      <c r="O3" s="113"/>
      <c r="P3" s="105">
        <v>5.6828703703703707E-4</v>
      </c>
      <c r="Q3" s="105">
        <v>5.4629629629629635E-4</v>
      </c>
      <c r="R3" s="105">
        <v>6.2037037037037041E-4</v>
      </c>
      <c r="S3" s="105">
        <v>4.3750000000000001E-4</v>
      </c>
      <c r="T3" s="105">
        <v>1.1458333333333333E-3</v>
      </c>
      <c r="U3" s="105"/>
      <c r="V3" s="105"/>
      <c r="W3" s="105">
        <v>1.0509259259259259E-3</v>
      </c>
      <c r="X3" s="158">
        <v>1.1851851851851852E-3</v>
      </c>
      <c r="Y3" s="105"/>
      <c r="Z3" s="158"/>
      <c r="AA3" s="105"/>
      <c r="AB3" s="105"/>
      <c r="AC3" s="105"/>
      <c r="AD3" s="113"/>
      <c r="AE3" s="43">
        <v>5.9143518518518518E-4</v>
      </c>
      <c r="AF3" s="43"/>
      <c r="AG3" s="43"/>
      <c r="AH3" s="43">
        <v>5.3356481481481473E-4</v>
      </c>
      <c r="AI3" s="43"/>
      <c r="AJ3" s="43"/>
      <c r="AK3" s="43"/>
      <c r="AL3" s="43">
        <v>4.5370370370370378E-4</v>
      </c>
      <c r="AM3" s="43">
        <v>1.1168981481481483E-3</v>
      </c>
      <c r="AN3" s="43"/>
      <c r="AO3" s="43"/>
      <c r="AP3" s="43"/>
      <c r="AQ3" s="43"/>
      <c r="AR3" s="43"/>
      <c r="AS3" s="43"/>
      <c r="AT3" s="43"/>
      <c r="AU3" s="43"/>
      <c r="AV3" s="113"/>
      <c r="AW3" s="43"/>
      <c r="AX3" s="43"/>
      <c r="AY3" s="43"/>
      <c r="AZ3" s="113"/>
      <c r="BA3" s="43">
        <v>1.3425925925925925E-3</v>
      </c>
      <c r="BB3" s="43">
        <v>1.1238425925925927E-3</v>
      </c>
      <c r="BC3" s="43"/>
      <c r="BD3" s="43">
        <v>1.3067129629629629E-3</v>
      </c>
      <c r="BE3" s="49">
        <v>9.9537037037037042E-4</v>
      </c>
      <c r="BF3" s="43"/>
      <c r="BG3" s="43">
        <v>2.483796296296296E-3</v>
      </c>
      <c r="BH3" s="113"/>
      <c r="BI3" s="43">
        <v>5.7175925925925927E-4</v>
      </c>
      <c r="BJ3" s="43">
        <v>5.0000000000000012E-4</v>
      </c>
      <c r="BK3" s="43">
        <v>6.0069444444444439E-4</v>
      </c>
      <c r="BL3" s="43">
        <v>4.1550925925925918E-4</v>
      </c>
      <c r="BM3" s="43"/>
      <c r="BN3" s="113"/>
      <c r="BO3" s="43">
        <v>5.1851851851851853E-4</v>
      </c>
      <c r="BP3" s="43"/>
      <c r="BQ3" s="43">
        <v>4.153935185185185E-4</v>
      </c>
      <c r="BR3" s="43">
        <v>1.1017361111111111E-3</v>
      </c>
      <c r="BS3" s="49">
        <v>9.4710648148148139E-4</v>
      </c>
      <c r="BT3" s="43"/>
      <c r="BU3" s="113"/>
      <c r="BV3" s="43">
        <v>5.3194444444444448E-4</v>
      </c>
      <c r="BW3" s="43">
        <v>5.1076388888888894E-4</v>
      </c>
      <c r="BX3" s="43">
        <v>6.2083333333333337E-4</v>
      </c>
      <c r="BY3" s="43">
        <v>4.1099537037037038E-4</v>
      </c>
      <c r="BZ3" s="43">
        <v>1.0949074074074075E-3</v>
      </c>
      <c r="CA3" s="113"/>
      <c r="CB3" s="43">
        <v>5.3356481481481473E-4</v>
      </c>
      <c r="CC3" s="43">
        <v>5.2141203703703692E-4</v>
      </c>
      <c r="CD3" s="43">
        <v>6.2372685185185187E-4</v>
      </c>
      <c r="CE3" s="43">
        <v>4.1898148148148155E-4</v>
      </c>
      <c r="CF3" s="43"/>
      <c r="CG3" s="43">
        <v>9.2569444444444437E-4</v>
      </c>
      <c r="CH3" s="113"/>
      <c r="CI3" s="43">
        <v>5.456018518518518E-4</v>
      </c>
      <c r="CJ3" s="43"/>
      <c r="CK3" s="43">
        <v>4.9907407407407409E-4</v>
      </c>
      <c r="CL3" s="43">
        <v>1.0684027777777777E-3</v>
      </c>
      <c r="CM3" s="43"/>
      <c r="CN3" s="43"/>
      <c r="CO3" s="43"/>
      <c r="CP3" s="43"/>
      <c r="CQ3" s="49">
        <v>4.1400462962962967E-4</v>
      </c>
      <c r="CR3" s="43">
        <v>9.6493055555555557E-4</v>
      </c>
      <c r="CS3" s="49">
        <v>2.0336805555555555E-3</v>
      </c>
      <c r="CT3" s="43">
        <v>4.3361111111111109E-3</v>
      </c>
      <c r="CU3" s="43"/>
      <c r="CV3" s="43"/>
      <c r="CW3" s="43">
        <v>1.1158564814814813E-3</v>
      </c>
      <c r="CX3" s="43"/>
      <c r="CZ3" s="43"/>
      <c r="DA3" s="43"/>
      <c r="DB3" s="43">
        <v>5.0983796296296291E-4</v>
      </c>
      <c r="DC3" s="43">
        <v>1.0560185185185184E-3</v>
      </c>
      <c r="DD3" s="43"/>
      <c r="DE3" s="49"/>
      <c r="DF3" s="43"/>
      <c r="DG3" s="49"/>
      <c r="DH3" s="43">
        <v>4.0763888888888886E-4</v>
      </c>
      <c r="DI3" s="43"/>
      <c r="DJ3" s="43">
        <v>9.2002314814814811E-4</v>
      </c>
      <c r="DK3" s="43">
        <v>2.0358796296296297E-3</v>
      </c>
      <c r="DL3" s="43">
        <v>4.1707175925925931E-3</v>
      </c>
      <c r="DM3" s="43"/>
      <c r="DN3" s="43"/>
      <c r="DP3" s="43"/>
      <c r="DQ3" s="43"/>
      <c r="DR3" s="43"/>
      <c r="DS3" s="43"/>
      <c r="DT3" s="43"/>
      <c r="DU3" s="43"/>
      <c r="DV3" s="49"/>
      <c r="DW3" s="43"/>
      <c r="DX3" s="49"/>
      <c r="DY3" s="43"/>
      <c r="DZ3" s="43"/>
      <c r="EA3" s="43"/>
      <c r="EC3" s="43"/>
      <c r="ED3" s="43"/>
      <c r="EE3" s="43"/>
      <c r="EF3" s="43"/>
      <c r="EG3" s="43"/>
      <c r="EH3" s="43"/>
      <c r="EI3" s="49"/>
      <c r="EJ3" s="43"/>
      <c r="EK3" s="49"/>
      <c r="EL3" s="43"/>
      <c r="EM3" s="43"/>
      <c r="EN3" s="43"/>
    </row>
    <row r="4" spans="1:144" s="2" customFormat="1" ht="18" customHeight="1" x14ac:dyDescent="0.2">
      <c r="A4" s="130" t="s">
        <v>130</v>
      </c>
      <c r="B4" s="49"/>
      <c r="C4" s="49"/>
      <c r="D4" s="49"/>
      <c r="E4" s="63"/>
      <c r="F4" s="43"/>
      <c r="G4" s="113"/>
      <c r="H4" s="49"/>
      <c r="I4" s="49"/>
      <c r="J4" s="43"/>
      <c r="K4" s="49"/>
      <c r="L4" s="49"/>
      <c r="M4" s="43"/>
      <c r="N4" s="49"/>
      <c r="O4" s="113"/>
      <c r="P4" s="49">
        <v>6.4930555555555564E-4</v>
      </c>
      <c r="Q4" s="43">
        <v>5.3819444444444444E-4</v>
      </c>
      <c r="R4" s="43">
        <v>6.3194444444444442E-4</v>
      </c>
      <c r="S4" s="49">
        <v>4.6875000000000004E-4</v>
      </c>
      <c r="T4" s="49">
        <v>1.181712962962963E-3</v>
      </c>
      <c r="U4" s="43"/>
      <c r="V4" s="63"/>
      <c r="W4" s="43"/>
      <c r="X4" s="43">
        <v>1.230324074074074E-3</v>
      </c>
      <c r="Y4" s="49"/>
      <c r="Z4" s="43"/>
      <c r="AA4" s="43"/>
      <c r="AB4" s="43"/>
      <c r="AC4" s="49"/>
      <c r="AD4" s="113"/>
      <c r="AE4" s="49"/>
      <c r="AF4" s="43"/>
      <c r="AG4" s="43"/>
      <c r="AH4" s="49">
        <v>5.4398148148148144E-4</v>
      </c>
      <c r="AI4" s="49">
        <v>5.9374999999999999E-4</v>
      </c>
      <c r="AJ4" s="43"/>
      <c r="AK4" s="63"/>
      <c r="AL4" s="43">
        <v>4.6527777777777778E-4</v>
      </c>
      <c r="AM4" s="43"/>
      <c r="AN4" s="49">
        <v>1.2511574074074074E-3</v>
      </c>
      <c r="AO4" s="43"/>
      <c r="AP4" s="43"/>
      <c r="AQ4" s="43"/>
      <c r="AR4" s="49"/>
      <c r="AS4" s="49"/>
      <c r="AT4" s="49"/>
      <c r="AU4" s="49"/>
      <c r="AV4" s="113"/>
      <c r="AW4" s="49"/>
      <c r="AX4" s="49"/>
      <c r="AY4" s="43"/>
      <c r="AZ4" s="113"/>
      <c r="BA4" s="43"/>
      <c r="BB4" s="49"/>
      <c r="BC4" s="63"/>
      <c r="BD4" s="43"/>
      <c r="BE4" s="49"/>
      <c r="BF4" s="43"/>
      <c r="BG4" s="43"/>
      <c r="BH4" s="113"/>
      <c r="BI4" s="49"/>
      <c r="BJ4" s="49">
        <v>5.3240740740740744E-4</v>
      </c>
      <c r="BK4" s="49">
        <v>5.7523148148148147E-4</v>
      </c>
      <c r="BL4" s="49">
        <v>4.5023148148148152E-4</v>
      </c>
      <c r="BM4" s="49"/>
      <c r="BN4" s="113"/>
      <c r="BO4" s="49">
        <v>5.0057870370370371E-4</v>
      </c>
      <c r="BP4" s="49">
        <v>5.5636574074074074E-4</v>
      </c>
      <c r="BQ4" s="49">
        <v>4.5625E-4</v>
      </c>
      <c r="BR4" s="43">
        <v>1.1184027777777778E-3</v>
      </c>
      <c r="BS4" s="43"/>
      <c r="BT4" s="43"/>
      <c r="BU4" s="113"/>
      <c r="BV4" s="43"/>
      <c r="BW4" s="49"/>
      <c r="BX4" s="43"/>
      <c r="BY4" s="49"/>
      <c r="BZ4" s="49"/>
      <c r="CA4" s="113"/>
      <c r="CB4" s="49">
        <v>6.122685185185185E-4</v>
      </c>
      <c r="CC4" s="49">
        <v>5.1273148148148141E-4</v>
      </c>
      <c r="CD4" s="43">
        <v>5.6759259259259263E-4</v>
      </c>
      <c r="CE4" s="49">
        <v>4.80787037037037E-4</v>
      </c>
      <c r="CF4" s="49"/>
      <c r="CG4" s="43"/>
      <c r="CH4" s="113"/>
      <c r="CI4" s="49"/>
      <c r="CJ4" s="49"/>
      <c r="CK4" s="43">
        <v>5.0624999999999997E-4</v>
      </c>
      <c r="CL4" s="49">
        <v>1.0835648148148148E-3</v>
      </c>
      <c r="CM4" s="49"/>
      <c r="CN4" s="43">
        <v>5.4976851851851855E-4</v>
      </c>
      <c r="CO4" s="49" t="s">
        <v>311</v>
      </c>
      <c r="CP4" s="43"/>
      <c r="CQ4" s="43">
        <v>4.4675925925925921E-4</v>
      </c>
      <c r="CR4" s="49">
        <v>1.0271990740740743E-3</v>
      </c>
      <c r="CS4" s="49"/>
      <c r="CT4" s="43"/>
      <c r="CU4" s="43"/>
      <c r="CV4" s="43"/>
      <c r="CW4" s="49">
        <v>1.1192129629629631E-3</v>
      </c>
      <c r="CX4" s="49"/>
      <c r="CZ4" s="49"/>
      <c r="DA4" s="43"/>
      <c r="DB4" s="49">
        <v>5.0358796296296295E-4</v>
      </c>
      <c r="DC4" s="43">
        <v>1.0840277777777777E-3</v>
      </c>
      <c r="DD4" s="43"/>
      <c r="DE4" s="43">
        <v>5.3900462962962962E-4</v>
      </c>
      <c r="DF4" s="49"/>
      <c r="DG4" s="49"/>
      <c r="DH4" s="43"/>
      <c r="DI4" s="43"/>
      <c r="DJ4" s="43">
        <v>1.0331018518518519E-3</v>
      </c>
      <c r="DK4" s="43"/>
      <c r="DL4" s="43"/>
      <c r="DM4" s="43">
        <v>1.1413194444444444E-3</v>
      </c>
      <c r="DN4" s="43"/>
      <c r="DP4" s="49"/>
      <c r="DQ4" s="49"/>
      <c r="DR4" s="43"/>
      <c r="DS4" s="49"/>
      <c r="DT4" s="43"/>
      <c r="DU4" s="43"/>
      <c r="DV4" s="43"/>
      <c r="DW4" s="49"/>
      <c r="DX4" s="49"/>
      <c r="DY4" s="43"/>
      <c r="DZ4" s="43"/>
      <c r="EA4" s="49"/>
      <c r="EC4" s="49"/>
      <c r="ED4" s="49"/>
      <c r="EE4" s="43"/>
      <c r="EF4" s="49"/>
      <c r="EG4" s="43"/>
      <c r="EH4" s="43"/>
      <c r="EI4" s="43"/>
      <c r="EJ4" s="49"/>
      <c r="EK4" s="49"/>
      <c r="EL4" s="43"/>
      <c r="EM4" s="43"/>
      <c r="EN4" s="43"/>
    </row>
    <row r="5" spans="1:144" s="2" customFormat="1" ht="18" customHeight="1" x14ac:dyDescent="0.2">
      <c r="A5" s="130" t="s">
        <v>131</v>
      </c>
      <c r="B5" s="43"/>
      <c r="C5" s="43"/>
      <c r="D5" s="43"/>
      <c r="E5" s="43"/>
      <c r="F5" s="43"/>
      <c r="G5" s="113"/>
      <c r="H5" s="43"/>
      <c r="I5" s="43"/>
      <c r="J5" s="43"/>
      <c r="K5" s="43"/>
      <c r="L5" s="49"/>
      <c r="M5" s="49"/>
      <c r="N5" s="43"/>
      <c r="O5" s="113"/>
      <c r="P5" s="43"/>
      <c r="Q5" s="43"/>
      <c r="R5" s="43"/>
      <c r="S5" s="43"/>
      <c r="T5" s="49"/>
      <c r="U5" s="49"/>
      <c r="V5" s="43"/>
      <c r="W5" s="49"/>
      <c r="X5" s="43"/>
      <c r="Y5" s="49"/>
      <c r="Z5" s="49"/>
      <c r="AA5" s="49"/>
      <c r="AB5" s="43"/>
      <c r="AC5" s="49"/>
      <c r="AD5" s="113"/>
      <c r="AE5" s="43"/>
      <c r="AF5" s="43"/>
      <c r="AG5" s="43"/>
      <c r="AH5" s="43"/>
      <c r="AI5" s="43"/>
      <c r="AJ5" s="43"/>
      <c r="AK5" s="43"/>
      <c r="AL5" s="43"/>
      <c r="AM5" s="43"/>
      <c r="AN5" s="43"/>
      <c r="AO5" s="43"/>
      <c r="AP5" s="43"/>
      <c r="AQ5" s="43"/>
      <c r="AR5" s="49"/>
      <c r="AS5" s="49"/>
      <c r="AT5" s="49"/>
      <c r="AU5" s="43"/>
      <c r="AV5" s="113"/>
      <c r="AW5" s="43"/>
      <c r="AX5" s="49"/>
      <c r="AY5" s="43"/>
      <c r="AZ5" s="113"/>
      <c r="BA5" s="43"/>
      <c r="BB5" s="43"/>
      <c r="BC5" s="43"/>
      <c r="BD5" s="49"/>
      <c r="BE5" s="49"/>
      <c r="BF5" s="43"/>
      <c r="BG5" s="43"/>
      <c r="BH5" s="113"/>
      <c r="BI5" s="49"/>
      <c r="BJ5" s="49"/>
      <c r="BK5" s="49"/>
      <c r="BL5" s="43"/>
      <c r="BM5" s="43"/>
      <c r="BN5" s="113"/>
      <c r="BO5" s="43"/>
      <c r="BP5" s="43"/>
      <c r="BQ5" s="43"/>
      <c r="BR5" s="43"/>
      <c r="BS5" s="43"/>
      <c r="BT5" s="43"/>
      <c r="BU5" s="113"/>
      <c r="BV5" s="43"/>
      <c r="BW5" s="43"/>
      <c r="BX5" s="43"/>
      <c r="BY5" s="43"/>
      <c r="BZ5" s="49"/>
      <c r="CA5" s="113"/>
      <c r="CB5" s="43"/>
      <c r="CC5" s="43"/>
      <c r="CD5" s="43"/>
      <c r="CE5" s="43"/>
      <c r="CF5" s="49"/>
      <c r="CG5" s="49"/>
      <c r="CH5" s="113"/>
      <c r="CI5" s="43"/>
      <c r="CJ5" s="43"/>
      <c r="CK5" s="43"/>
      <c r="CL5" s="43"/>
      <c r="CM5" s="49"/>
      <c r="CN5" s="49"/>
      <c r="CO5" s="43"/>
      <c r="CP5" s="43"/>
      <c r="CQ5" s="43"/>
      <c r="CR5" s="49"/>
      <c r="CS5" s="49"/>
      <c r="CT5" s="43"/>
      <c r="CU5" s="43"/>
      <c r="CV5" s="43"/>
      <c r="CW5" s="49"/>
      <c r="CX5" s="49"/>
      <c r="CZ5" s="43"/>
      <c r="DA5" s="43"/>
      <c r="DB5" s="49"/>
      <c r="DC5" s="49"/>
      <c r="DD5" s="43"/>
      <c r="DE5" s="43"/>
      <c r="DF5" s="49"/>
      <c r="DG5" s="49"/>
      <c r="DH5" s="43"/>
      <c r="DI5" s="43"/>
      <c r="DJ5" s="43"/>
      <c r="DK5" s="43"/>
      <c r="DL5" s="43"/>
      <c r="DM5" s="43"/>
      <c r="DN5" s="43"/>
      <c r="DP5" s="43"/>
      <c r="DQ5" s="43"/>
      <c r="DR5" s="43"/>
      <c r="DS5" s="49"/>
      <c r="DT5" s="49"/>
      <c r="DU5" s="43"/>
      <c r="DV5" s="43"/>
      <c r="DW5" s="49"/>
      <c r="DX5" s="49"/>
      <c r="DY5" s="43"/>
      <c r="DZ5" s="43"/>
      <c r="EA5" s="49"/>
      <c r="EC5" s="43"/>
      <c r="ED5" s="43"/>
      <c r="EE5" s="43"/>
      <c r="EF5" s="49"/>
      <c r="EG5" s="49"/>
      <c r="EH5" s="43"/>
      <c r="EI5" s="43"/>
      <c r="EJ5" s="49"/>
      <c r="EK5" s="49"/>
      <c r="EL5" s="43"/>
      <c r="EM5" s="43"/>
      <c r="EN5" s="43"/>
    </row>
    <row r="6" spans="1:144" s="2" customFormat="1" ht="18" customHeight="1" x14ac:dyDescent="0.2">
      <c r="A6" s="130" t="s">
        <v>132</v>
      </c>
      <c r="B6" s="43">
        <v>5.1041666666666672E-4</v>
      </c>
      <c r="C6" s="49">
        <v>5.0578703703703712E-4</v>
      </c>
      <c r="D6" s="63">
        <v>5.8680555555555558E-4</v>
      </c>
      <c r="E6" s="63">
        <v>4.5370370370370378E-4</v>
      </c>
      <c r="F6" s="43"/>
      <c r="G6" s="113"/>
      <c r="H6" s="49"/>
      <c r="I6" s="43">
        <v>4.9201388888888895E-4</v>
      </c>
      <c r="J6" s="43"/>
      <c r="K6" s="49">
        <v>4.4502314814814817E-4</v>
      </c>
      <c r="L6" s="49">
        <v>1.0437500000000002E-3</v>
      </c>
      <c r="M6" s="43"/>
      <c r="N6" s="49">
        <v>1.0472222222222222E-3</v>
      </c>
      <c r="O6" s="113"/>
      <c r="P6" s="49">
        <v>4.965277777777777E-4</v>
      </c>
      <c r="Q6" s="43">
        <v>4.7453703703703704E-4</v>
      </c>
      <c r="R6" s="43">
        <v>5.6712962962962956E-4</v>
      </c>
      <c r="S6" s="49">
        <v>4.236111111111111E-4</v>
      </c>
      <c r="T6" s="49">
        <v>1.03125E-3</v>
      </c>
      <c r="U6" s="43">
        <v>1.2013888888888888E-3</v>
      </c>
      <c r="V6" s="63"/>
      <c r="W6" s="49">
        <v>1E-3</v>
      </c>
      <c r="X6" s="43">
        <v>1.0555555555555555E-3</v>
      </c>
      <c r="Y6" s="49"/>
      <c r="Z6" s="43"/>
      <c r="AA6" s="43"/>
      <c r="AB6" s="43"/>
      <c r="AC6" s="49"/>
      <c r="AD6" s="113"/>
      <c r="AE6" s="49"/>
      <c r="AF6" s="43"/>
      <c r="AG6" s="43"/>
      <c r="AH6" s="49"/>
      <c r="AI6" s="49"/>
      <c r="AJ6" s="43"/>
      <c r="AK6" s="63"/>
      <c r="AL6" s="43"/>
      <c r="AM6" s="43"/>
      <c r="AN6" s="49"/>
      <c r="AO6" s="43"/>
      <c r="AP6" s="43"/>
      <c r="AQ6" s="43"/>
      <c r="AR6" s="43"/>
      <c r="AS6" s="43"/>
      <c r="AT6" s="43"/>
      <c r="AU6" s="43"/>
      <c r="AV6" s="113"/>
      <c r="AW6" s="49"/>
      <c r="AX6" s="49"/>
      <c r="AY6" s="43"/>
      <c r="AZ6" s="113"/>
      <c r="BA6" s="43">
        <v>1.1203703703703703E-3</v>
      </c>
      <c r="BB6" s="49">
        <v>1.0717592592592593E-3</v>
      </c>
      <c r="BC6" s="63"/>
      <c r="BD6" s="49">
        <v>1.2118055555555556E-3</v>
      </c>
      <c r="BE6" s="43">
        <v>9.5601851851851848E-4</v>
      </c>
      <c r="BF6" s="43"/>
      <c r="BG6" s="43">
        <v>2.2997685185185183E-3</v>
      </c>
      <c r="BH6" s="113"/>
      <c r="BI6" s="49"/>
      <c r="BJ6" s="43"/>
      <c r="BK6" s="43"/>
      <c r="BL6" s="49"/>
      <c r="BM6" s="178"/>
      <c r="BN6" s="113"/>
      <c r="BO6" s="49">
        <v>4.6412037037037038E-4</v>
      </c>
      <c r="BP6" s="43"/>
      <c r="BQ6" s="63">
        <v>4.1319444444444449E-4</v>
      </c>
      <c r="BR6" s="43">
        <v>1.002199074074074E-3</v>
      </c>
      <c r="BS6" s="43"/>
      <c r="BT6" s="43"/>
      <c r="BU6" s="113"/>
      <c r="BV6" s="49">
        <v>4.6840277777777782E-4</v>
      </c>
      <c r="BW6" s="43">
        <v>4.4710648148148149E-4</v>
      </c>
      <c r="BX6" s="43">
        <v>5.2777777777777773E-4</v>
      </c>
      <c r="BY6" s="49">
        <v>3.983796296296296E-4</v>
      </c>
      <c r="BZ6" s="49">
        <v>9.9687499999999993E-4</v>
      </c>
      <c r="CA6" s="113"/>
      <c r="CB6" s="49">
        <v>4.7499999999999994E-4</v>
      </c>
      <c r="CC6" s="43">
        <v>4.5810185185185184E-4</v>
      </c>
      <c r="CD6" s="43" t="s">
        <v>311</v>
      </c>
      <c r="CE6" s="49">
        <v>4.1203703703703709E-4</v>
      </c>
      <c r="CF6" s="49"/>
      <c r="CG6" s="43">
        <v>9.4212962962962968E-4</v>
      </c>
      <c r="CH6" s="113"/>
      <c r="CI6" s="49">
        <v>4.6122685185185183E-4</v>
      </c>
      <c r="CJ6" s="43">
        <v>1.1270833333333335E-3</v>
      </c>
      <c r="CK6" s="43">
        <v>4.5497685185185186E-4</v>
      </c>
      <c r="CL6" s="49">
        <v>1.0065972222222223E-3</v>
      </c>
      <c r="CM6" s="49"/>
      <c r="CN6" s="43"/>
      <c r="CO6" s="63"/>
      <c r="CP6" s="43"/>
      <c r="CQ6" s="43"/>
      <c r="CR6" s="49">
        <v>9.2268518518518524E-4</v>
      </c>
      <c r="CS6" s="43">
        <v>1.9604166666666667E-3</v>
      </c>
      <c r="CT6" s="43"/>
      <c r="CU6" s="43"/>
      <c r="CV6" s="43"/>
      <c r="CW6" s="43" t="s">
        <v>311</v>
      </c>
      <c r="CX6" s="43">
        <v>2.1593750000000003E-3</v>
      </c>
      <c r="CZ6" s="43">
        <v>4.6666666666666666E-4</v>
      </c>
      <c r="DA6" s="43"/>
      <c r="DB6" s="49">
        <v>4.5486111111111102E-4</v>
      </c>
      <c r="DC6" s="43">
        <v>9.7499999999999985E-4</v>
      </c>
      <c r="DD6" s="43"/>
      <c r="DE6" s="43"/>
      <c r="DF6" s="49"/>
      <c r="DG6" s="43"/>
      <c r="DH6" s="43">
        <v>4.0162037037037038E-4</v>
      </c>
      <c r="DI6" s="43"/>
      <c r="DJ6" s="43">
        <v>1.0040509259259258E-3</v>
      </c>
      <c r="DK6" s="43"/>
      <c r="DL6" s="43"/>
      <c r="DM6" s="43"/>
      <c r="DN6" s="43">
        <v>2.1543981481481479E-3</v>
      </c>
      <c r="DP6" s="49"/>
      <c r="DQ6" s="43"/>
      <c r="DR6" s="43"/>
      <c r="DS6" s="49"/>
      <c r="DT6" s="43"/>
      <c r="DU6" s="43"/>
      <c r="DV6" s="43"/>
      <c r="DW6" s="49"/>
      <c r="DX6" s="43"/>
      <c r="DY6" s="43"/>
      <c r="DZ6" s="43"/>
      <c r="EA6" s="43"/>
      <c r="EC6" s="49"/>
      <c r="ED6" s="43"/>
      <c r="EE6" s="43"/>
      <c r="EF6" s="49"/>
      <c r="EG6" s="43"/>
      <c r="EH6" s="43"/>
      <c r="EI6" s="43"/>
      <c r="EJ6" s="49"/>
      <c r="EK6" s="43"/>
      <c r="EL6" s="43"/>
      <c r="EM6" s="43"/>
      <c r="EN6" s="43"/>
    </row>
    <row r="7" spans="1:144" s="2" customFormat="1" ht="18" customHeight="1" x14ac:dyDescent="0.2">
      <c r="A7" s="130" t="s">
        <v>221</v>
      </c>
      <c r="B7" s="43"/>
      <c r="C7" s="43"/>
      <c r="D7" s="43"/>
      <c r="E7" s="43"/>
      <c r="F7" s="43"/>
      <c r="G7" s="113"/>
      <c r="H7" s="43"/>
      <c r="I7" s="43"/>
      <c r="J7" s="43"/>
      <c r="K7" s="43"/>
      <c r="L7" s="49"/>
      <c r="M7" s="43"/>
      <c r="N7" s="43"/>
      <c r="O7" s="113"/>
      <c r="P7" s="49"/>
      <c r="Q7" s="43"/>
      <c r="R7" s="43"/>
      <c r="S7" s="43">
        <v>5.1620370370370372E-4</v>
      </c>
      <c r="T7" s="49">
        <v>1.2407407407407408E-3</v>
      </c>
      <c r="U7" s="43">
        <v>1.255787037037037E-3</v>
      </c>
      <c r="V7" s="43"/>
      <c r="W7" s="49">
        <v>1.1388888888888889E-3</v>
      </c>
      <c r="X7" s="43">
        <v>1.1863425925925928E-3</v>
      </c>
      <c r="Y7" s="49">
        <v>2.6226851851851849E-3</v>
      </c>
      <c r="Z7" s="49"/>
      <c r="AA7" s="43"/>
      <c r="AB7" s="43"/>
      <c r="AC7" s="49"/>
      <c r="AD7" s="113"/>
      <c r="AE7" s="49"/>
      <c r="AF7" s="43"/>
      <c r="AG7" s="43"/>
      <c r="AH7" s="43"/>
      <c r="AI7" s="43"/>
      <c r="AJ7" s="43"/>
      <c r="AK7" s="43"/>
      <c r="AL7" s="43"/>
      <c r="AM7" s="43"/>
      <c r="AN7" s="49">
        <v>1.2916666666666664E-3</v>
      </c>
      <c r="AO7" s="49">
        <v>1.0648148148148147E-3</v>
      </c>
      <c r="AP7" s="43"/>
      <c r="AQ7" s="43"/>
      <c r="AR7" s="49">
        <v>1.1423611111111111E-3</v>
      </c>
      <c r="AS7" s="49">
        <v>2.7083333333333334E-3</v>
      </c>
      <c r="AT7" s="49"/>
      <c r="AU7" s="43"/>
      <c r="AV7" s="113"/>
      <c r="AW7" s="43"/>
      <c r="AX7" s="43"/>
      <c r="AY7" s="43"/>
      <c r="AZ7" s="113"/>
      <c r="BA7" s="43"/>
      <c r="BB7" s="49"/>
      <c r="BC7" s="43"/>
      <c r="BD7" s="43"/>
      <c r="BE7" s="43"/>
      <c r="BF7" s="43"/>
      <c r="BG7" s="43"/>
      <c r="BH7" s="113"/>
      <c r="BI7" s="43"/>
      <c r="BJ7" s="43"/>
      <c r="BK7" s="43"/>
      <c r="BL7" s="43"/>
      <c r="BM7" s="43"/>
      <c r="BN7" s="113"/>
      <c r="BO7" s="43"/>
      <c r="BP7" s="43"/>
      <c r="BQ7" s="43"/>
      <c r="BR7" s="43"/>
      <c r="BS7" s="43"/>
      <c r="BT7" s="43"/>
      <c r="BU7" s="113"/>
      <c r="BV7" s="43">
        <v>1.1952546296296297E-3</v>
      </c>
      <c r="BW7" s="43">
        <v>1.0686342592592592E-3</v>
      </c>
      <c r="BX7" s="43">
        <v>1.1824074074074074E-3</v>
      </c>
      <c r="BY7" s="43">
        <v>1.0002314814814815E-3</v>
      </c>
      <c r="BZ7" s="49">
        <v>1.0701388888888889E-3</v>
      </c>
      <c r="CA7" s="113"/>
      <c r="CB7" s="43">
        <v>5.2893518518518524E-4</v>
      </c>
      <c r="CC7" s="43"/>
      <c r="CD7" s="43">
        <v>5.3703703703703704E-4</v>
      </c>
      <c r="CE7" s="43"/>
      <c r="CF7" s="49">
        <v>1.1712962962962964E-3</v>
      </c>
      <c r="CG7" s="43"/>
      <c r="CH7" s="113"/>
      <c r="CI7" s="43"/>
      <c r="CJ7" s="43">
        <v>1.2315972222222223E-3</v>
      </c>
      <c r="CK7" s="43"/>
      <c r="CL7" s="43">
        <v>1.1017361111111111E-3</v>
      </c>
      <c r="CM7" s="49"/>
      <c r="CN7" s="43"/>
      <c r="CO7" s="43">
        <v>1.1630787037037037E-3</v>
      </c>
      <c r="CP7" s="43">
        <v>2.4741898148148149E-3</v>
      </c>
      <c r="CQ7" s="43">
        <v>4.357638888888888E-4</v>
      </c>
      <c r="CR7" s="49">
        <v>9.8159722222222225E-4</v>
      </c>
      <c r="CS7" s="49"/>
      <c r="CT7" s="43"/>
      <c r="CU7" s="43"/>
      <c r="CV7" s="43"/>
      <c r="CW7" s="49">
        <v>1.1000000000000001E-3</v>
      </c>
      <c r="CX7" s="49">
        <v>2.3133101851851852E-3</v>
      </c>
      <c r="CZ7" s="43"/>
      <c r="DA7" s="43"/>
      <c r="DB7" s="49"/>
      <c r="DC7" s="43">
        <v>1.0752314814814815E-3</v>
      </c>
      <c r="DD7" s="43"/>
      <c r="DE7" s="43"/>
      <c r="DF7" s="49">
        <v>1.1549768518518519E-3</v>
      </c>
      <c r="DG7" s="49">
        <v>2.4443287037037038E-3</v>
      </c>
      <c r="DH7" s="43"/>
      <c r="DI7" s="43"/>
      <c r="DJ7" s="43">
        <v>9.7083333333333321E-4</v>
      </c>
      <c r="DK7" s="43"/>
      <c r="DL7" s="43"/>
      <c r="DM7" s="43">
        <v>1.058912037037037E-3</v>
      </c>
      <c r="DN7" s="43">
        <v>2.261342592592593E-3</v>
      </c>
      <c r="DP7" s="43"/>
      <c r="DQ7" s="43"/>
      <c r="DR7" s="43"/>
      <c r="DS7" s="49"/>
      <c r="DT7" s="43"/>
      <c r="DU7" s="43"/>
      <c r="DV7" s="43"/>
      <c r="DW7" s="49"/>
      <c r="DX7" s="49"/>
      <c r="DY7" s="43"/>
      <c r="DZ7" s="43"/>
      <c r="EA7" s="49"/>
      <c r="EC7" s="43"/>
      <c r="ED7" s="43"/>
      <c r="EE7" s="43"/>
      <c r="EF7" s="49"/>
      <c r="EG7" s="43"/>
      <c r="EH7" s="43"/>
      <c r="EI7" s="43"/>
      <c r="EJ7" s="49"/>
      <c r="EK7" s="49"/>
      <c r="EL7" s="43"/>
      <c r="EM7" s="43"/>
      <c r="EN7" s="43"/>
    </row>
    <row r="8" spans="1:144" s="2" customFormat="1" ht="18" customHeight="1" x14ac:dyDescent="0.2">
      <c r="A8" s="130" t="s">
        <v>222</v>
      </c>
      <c r="B8" s="43">
        <v>5.9490740740740739E-4</v>
      </c>
      <c r="C8" s="43"/>
      <c r="D8" s="43">
        <v>5.6944444444444447E-4</v>
      </c>
      <c r="E8" s="43"/>
      <c r="F8" s="43">
        <v>1.0416666666666667E-3</v>
      </c>
      <c r="G8" s="113"/>
      <c r="H8" s="43"/>
      <c r="I8" s="49"/>
      <c r="J8" s="43">
        <v>5.5057870370370373E-4</v>
      </c>
      <c r="K8" s="43">
        <v>4.6446759259259266E-4</v>
      </c>
      <c r="L8" s="49"/>
      <c r="M8" s="43">
        <v>1.2304398148148149E-3</v>
      </c>
      <c r="N8" s="43">
        <v>1.1158564814814813E-3</v>
      </c>
      <c r="O8" s="113"/>
      <c r="P8" s="43">
        <v>5.5787037037037036E-4</v>
      </c>
      <c r="Q8" s="49">
        <v>5.2893518518518524E-4</v>
      </c>
      <c r="R8" s="49">
        <v>5.6250000000000007E-4</v>
      </c>
      <c r="S8" s="43">
        <v>4.4212962962962961E-4</v>
      </c>
      <c r="T8" s="49">
        <v>1.1678240740740739E-3</v>
      </c>
      <c r="U8" s="43">
        <v>1.2210648148148148E-3</v>
      </c>
      <c r="V8" s="43"/>
      <c r="W8" s="43">
        <v>1.0243055555555556E-3</v>
      </c>
      <c r="X8" s="43">
        <v>1.1203703703703703E-3</v>
      </c>
      <c r="Y8" s="49"/>
      <c r="Z8" s="49"/>
      <c r="AA8" s="43"/>
      <c r="AB8" s="43"/>
      <c r="AC8" s="49"/>
      <c r="AD8" s="113"/>
      <c r="AE8" s="43"/>
      <c r="AF8" s="43"/>
      <c r="AG8" s="43"/>
      <c r="AH8" s="43"/>
      <c r="AI8" s="43">
        <v>5.4976851851851855E-4</v>
      </c>
      <c r="AJ8" s="43"/>
      <c r="AK8" s="43"/>
      <c r="AL8" s="43"/>
      <c r="AM8" s="43"/>
      <c r="AN8" s="43">
        <v>1.2291666666666668E-3</v>
      </c>
      <c r="AO8" s="43">
        <v>1.0127314814814814E-3</v>
      </c>
      <c r="AP8" s="43"/>
      <c r="AQ8" s="43"/>
      <c r="AR8" s="43">
        <v>1.0891203703703703E-3</v>
      </c>
      <c r="AS8" s="43"/>
      <c r="AT8" s="43"/>
      <c r="AU8" s="43"/>
      <c r="AV8" s="113"/>
      <c r="AW8" s="43"/>
      <c r="AX8" s="43"/>
      <c r="AY8" s="43"/>
      <c r="AZ8" s="113"/>
      <c r="BA8" s="43">
        <v>1.3101851851851853E-3</v>
      </c>
      <c r="BB8" s="43">
        <v>1.1550925925925925E-3</v>
      </c>
      <c r="BC8" s="43"/>
      <c r="BD8" s="43">
        <v>1.1631944444444443E-3</v>
      </c>
      <c r="BE8" s="43">
        <v>9.780092592592592E-4</v>
      </c>
      <c r="BF8" s="43"/>
      <c r="BG8" s="43">
        <v>2.3703703703703703E-3</v>
      </c>
      <c r="BH8" s="113"/>
      <c r="BI8" s="43">
        <v>5.6597222222222216E-4</v>
      </c>
      <c r="BJ8" s="49">
        <v>5.0347222222222221E-4</v>
      </c>
      <c r="BK8" s="43">
        <v>5.4166666666666664E-4</v>
      </c>
      <c r="BL8" s="43">
        <v>4.2939814814814821E-4</v>
      </c>
      <c r="BM8" s="43"/>
      <c r="BN8" s="113"/>
      <c r="BO8" s="43"/>
      <c r="BP8" s="49">
        <v>5.4027777777777776E-4</v>
      </c>
      <c r="BQ8" s="43">
        <v>4.2256944444444438E-4</v>
      </c>
      <c r="BR8" s="43">
        <v>1.0422453703703705E-3</v>
      </c>
      <c r="BS8" s="43">
        <v>9.5011574074074085E-4</v>
      </c>
      <c r="BT8" s="43"/>
      <c r="BU8" s="113"/>
      <c r="BV8" s="43">
        <v>5.3368055555555558E-4</v>
      </c>
      <c r="BW8" s="49">
        <v>4.8981481481481478E-4</v>
      </c>
      <c r="BX8" s="43">
        <v>5.2453703703703701E-4</v>
      </c>
      <c r="BY8" s="43">
        <v>4.0729166666666664E-4</v>
      </c>
      <c r="BZ8" s="49">
        <v>1.0462962962962963E-3</v>
      </c>
      <c r="CA8" s="113"/>
      <c r="CB8" s="43">
        <v>5.3819444444444444E-4</v>
      </c>
      <c r="CC8" s="49">
        <v>4.8680555555555559E-4</v>
      </c>
      <c r="CD8" s="43">
        <v>5.241898148148149E-4</v>
      </c>
      <c r="CE8" s="43">
        <v>4.0902777777777785E-4</v>
      </c>
      <c r="CF8" s="49"/>
      <c r="CG8" s="43">
        <v>9.2789351851851854E-4</v>
      </c>
      <c r="CH8" s="113"/>
      <c r="CI8" s="43"/>
      <c r="CJ8" s="49"/>
      <c r="CK8" s="43"/>
      <c r="CL8" s="43"/>
      <c r="CM8" s="49"/>
      <c r="CN8" s="43">
        <v>5.2256944444444443E-4</v>
      </c>
      <c r="CO8" s="43">
        <v>1.1271990740740741E-3</v>
      </c>
      <c r="CP8" s="43"/>
      <c r="CQ8" s="43">
        <v>4.1481481481481485E-4</v>
      </c>
      <c r="CR8" s="49">
        <v>1.0462962962962963E-3</v>
      </c>
      <c r="CS8" s="49">
        <v>2.0874999999999999E-3</v>
      </c>
      <c r="CT8" s="43">
        <v>4.3853009259259262E-3</v>
      </c>
      <c r="CU8" s="43"/>
      <c r="CV8" s="43"/>
      <c r="CW8" s="43">
        <v>1.063425925925926E-3</v>
      </c>
      <c r="CX8" s="43">
        <v>2.2707175925925928E-3</v>
      </c>
      <c r="CZ8" s="49"/>
      <c r="DA8" s="43"/>
      <c r="DB8" s="49"/>
      <c r="DC8" s="43"/>
      <c r="DD8" s="43"/>
      <c r="DE8" s="43">
        <v>5.1273148148148141E-4</v>
      </c>
      <c r="DF8" s="49">
        <v>1.1090277777777778E-3</v>
      </c>
      <c r="DG8" s="49"/>
      <c r="DH8" s="43">
        <v>4.1909722222222223E-4</v>
      </c>
      <c r="DI8" s="43"/>
      <c r="DJ8" s="43"/>
      <c r="DK8" s="43"/>
      <c r="DL8" s="43">
        <v>4.526967592592592E-3</v>
      </c>
      <c r="DM8" s="43">
        <v>1.03125E-3</v>
      </c>
      <c r="DN8" s="43">
        <v>2.2638888888888886E-3</v>
      </c>
      <c r="DP8" s="43"/>
      <c r="DQ8" s="49"/>
      <c r="DR8" s="43"/>
      <c r="DS8" s="49"/>
      <c r="DT8" s="43"/>
      <c r="DU8" s="43"/>
      <c r="DV8" s="43"/>
      <c r="DW8" s="49"/>
      <c r="DX8" s="49"/>
      <c r="DY8" s="43"/>
      <c r="DZ8" s="43"/>
      <c r="EA8" s="43"/>
      <c r="EC8" s="43"/>
      <c r="ED8" s="49"/>
      <c r="EE8" s="43"/>
      <c r="EF8" s="49"/>
      <c r="EG8" s="43"/>
      <c r="EH8" s="43"/>
      <c r="EI8" s="43"/>
      <c r="EJ8" s="49"/>
      <c r="EK8" s="49"/>
      <c r="EL8" s="43"/>
      <c r="EM8" s="43"/>
      <c r="EN8" s="43"/>
    </row>
    <row r="9" spans="1:144" s="2" customFormat="1" ht="18" customHeight="1" x14ac:dyDescent="0.2">
      <c r="A9" s="130" t="s">
        <v>135</v>
      </c>
      <c r="B9" s="49"/>
      <c r="C9" s="43"/>
      <c r="D9" s="49"/>
      <c r="E9" s="49"/>
      <c r="F9" s="49"/>
      <c r="G9" s="113"/>
      <c r="H9" s="43"/>
      <c r="I9" s="43"/>
      <c r="J9" s="43"/>
      <c r="K9" s="43"/>
      <c r="L9" s="49"/>
      <c r="M9" s="43"/>
      <c r="N9" s="49"/>
      <c r="O9" s="113"/>
      <c r="P9" s="43"/>
      <c r="Q9" s="43"/>
      <c r="R9" s="43"/>
      <c r="S9" s="43"/>
      <c r="T9" s="49"/>
      <c r="U9" s="43">
        <v>1.3009259259259259E-3</v>
      </c>
      <c r="V9" s="49"/>
      <c r="W9" s="49">
        <v>1.0300925925925926E-3</v>
      </c>
      <c r="X9" s="43"/>
      <c r="Y9" s="49">
        <v>2.646990740740741E-3</v>
      </c>
      <c r="Z9" s="49">
        <v>2.158564814814815E-3</v>
      </c>
      <c r="AA9" s="43">
        <v>2.5462962962962961E-3</v>
      </c>
      <c r="AB9" s="43"/>
      <c r="AC9" s="49">
        <v>4.6469907407407406E-3</v>
      </c>
      <c r="AD9" s="113"/>
      <c r="AE9" s="43"/>
      <c r="AF9" s="43"/>
      <c r="AG9" s="43"/>
      <c r="AH9" s="43"/>
      <c r="AI9" s="43"/>
      <c r="AJ9" s="43"/>
      <c r="AK9" s="49"/>
      <c r="AL9" s="49"/>
      <c r="AM9" s="49"/>
      <c r="AN9" s="49">
        <v>1.2453703703703704E-3</v>
      </c>
      <c r="AO9" s="49"/>
      <c r="AP9" s="43"/>
      <c r="AQ9" s="43"/>
      <c r="AR9" s="49"/>
      <c r="AS9" s="49">
        <v>2.5300925925925929E-3</v>
      </c>
      <c r="AT9" s="49">
        <v>2.1180555555555553E-3</v>
      </c>
      <c r="AU9" s="43">
        <v>4.5509259259259261E-3</v>
      </c>
      <c r="AV9" s="113"/>
      <c r="AW9" s="178">
        <v>2.6284722222222226E-3</v>
      </c>
      <c r="AX9" s="178">
        <v>1.2175925925925926E-3</v>
      </c>
      <c r="AY9" s="178">
        <v>2.1805555555555558E-3</v>
      </c>
      <c r="AZ9" s="113"/>
      <c r="BA9" s="43">
        <v>1.3865740740740739E-3</v>
      </c>
      <c r="BB9" s="43">
        <v>1.1574074074074073E-3</v>
      </c>
      <c r="BC9" s="49"/>
      <c r="BD9" s="49">
        <v>1.2511574074074074E-3</v>
      </c>
      <c r="BE9" s="49">
        <v>9.9884259259259262E-4</v>
      </c>
      <c r="BF9" s="43"/>
      <c r="BG9" s="43">
        <v>2.4548611111111112E-3</v>
      </c>
      <c r="BH9" s="113"/>
      <c r="BI9" s="43">
        <v>5.8460648148148141E-4</v>
      </c>
      <c r="BJ9" s="43">
        <v>5.4293981481481478E-4</v>
      </c>
      <c r="BK9" s="43">
        <v>5.6793981481481485E-4</v>
      </c>
      <c r="BL9" s="43">
        <v>4.5370370370370378E-4</v>
      </c>
      <c r="BM9" s="49">
        <v>1.0326388888888889E-3</v>
      </c>
      <c r="BN9" s="113"/>
      <c r="BO9" s="43"/>
      <c r="BP9" s="43"/>
      <c r="BQ9" s="49"/>
      <c r="BR9" s="49"/>
      <c r="BS9" s="49"/>
      <c r="BT9" s="43"/>
      <c r="BU9" s="113"/>
      <c r="BV9" s="43">
        <v>1.2490740740740741E-3</v>
      </c>
      <c r="BW9" s="43">
        <v>1.087037037037037E-3</v>
      </c>
      <c r="BX9" s="43">
        <v>1.213425925925926E-3</v>
      </c>
      <c r="BY9" s="43">
        <v>9.5717592592592599E-4</v>
      </c>
      <c r="BZ9" s="49">
        <v>1.1365740740740741E-3</v>
      </c>
      <c r="CA9" s="113"/>
      <c r="CB9" s="43"/>
      <c r="CC9" s="43"/>
      <c r="CD9" s="43"/>
      <c r="CE9" s="43"/>
      <c r="CF9" s="49"/>
      <c r="CG9" s="43"/>
      <c r="CH9" s="113"/>
      <c r="CI9" s="43"/>
      <c r="CJ9" s="43"/>
      <c r="CK9" s="43"/>
      <c r="CL9" s="43"/>
      <c r="CM9" s="49">
        <v>2.4043981481481481E-3</v>
      </c>
      <c r="CN9" s="43"/>
      <c r="CO9" s="49"/>
      <c r="CP9" s="49">
        <v>2.6875000000000002E-3</v>
      </c>
      <c r="CQ9" s="49"/>
      <c r="CR9" s="49"/>
      <c r="CS9" s="49">
        <v>2.1307870370370369E-3</v>
      </c>
      <c r="CT9" s="43">
        <v>4.4556712962962961E-3</v>
      </c>
      <c r="CU9" s="43"/>
      <c r="CV9" s="43">
        <v>1.7847800925925927E-2</v>
      </c>
      <c r="CW9" s="43"/>
      <c r="CX9" s="43">
        <v>2.3718749999999999E-3</v>
      </c>
      <c r="CZ9" s="43"/>
      <c r="DA9" s="43"/>
      <c r="DB9" s="49"/>
      <c r="DC9" s="43"/>
      <c r="DD9" s="49">
        <v>2.4113425925925925E-3</v>
      </c>
      <c r="DE9" s="49"/>
      <c r="DF9" s="49"/>
      <c r="DG9" s="49">
        <v>2.6342592592592594E-3</v>
      </c>
      <c r="DH9" s="43"/>
      <c r="DI9" s="43"/>
      <c r="DJ9" s="43"/>
      <c r="DK9" s="43">
        <v>2.1186342592592593E-3</v>
      </c>
      <c r="DL9" s="43">
        <v>4.3883101851851852E-3</v>
      </c>
      <c r="DM9" s="43"/>
      <c r="DN9" s="43">
        <v>2.40474537037037E-3</v>
      </c>
      <c r="DP9" s="43"/>
      <c r="DQ9" s="43"/>
      <c r="DR9" s="43"/>
      <c r="DS9" s="49"/>
      <c r="DT9" s="43"/>
      <c r="DU9" s="49"/>
      <c r="DV9" s="49"/>
      <c r="DW9" s="49"/>
      <c r="DX9" s="49"/>
      <c r="DY9" s="43"/>
      <c r="DZ9" s="43"/>
      <c r="EA9" s="43"/>
      <c r="EC9" s="43"/>
      <c r="ED9" s="43"/>
      <c r="EE9" s="43"/>
      <c r="EF9" s="49"/>
      <c r="EG9" s="43"/>
      <c r="EH9" s="49"/>
      <c r="EI9" s="49"/>
      <c r="EJ9" s="49"/>
      <c r="EK9" s="49"/>
      <c r="EL9" s="43"/>
      <c r="EM9" s="43"/>
      <c r="EN9" s="43"/>
    </row>
    <row r="10" spans="1:144" s="2" customFormat="1" ht="18" customHeight="1" x14ac:dyDescent="0.2">
      <c r="A10" s="130" t="s">
        <v>136</v>
      </c>
      <c r="B10" s="49"/>
      <c r="C10" s="43"/>
      <c r="D10" s="49"/>
      <c r="E10" s="49"/>
      <c r="F10" s="49"/>
      <c r="G10" s="113"/>
      <c r="H10" s="43"/>
      <c r="I10" s="43"/>
      <c r="J10" s="43"/>
      <c r="K10" s="43"/>
      <c r="L10" s="49"/>
      <c r="M10" s="43"/>
      <c r="N10" s="49"/>
      <c r="O10" s="113"/>
      <c r="P10" s="43"/>
      <c r="Q10" s="43"/>
      <c r="R10" s="43">
        <v>5.4513888888888895E-4</v>
      </c>
      <c r="S10" s="43">
        <v>4.6064814814814818E-4</v>
      </c>
      <c r="T10" s="49"/>
      <c r="U10" s="43">
        <v>1.2175925925925926E-3</v>
      </c>
      <c r="V10" s="49"/>
      <c r="W10" s="49">
        <v>1.1365740740740741E-3</v>
      </c>
      <c r="X10" s="43">
        <v>1.2337962962962964E-3</v>
      </c>
      <c r="Y10" s="49"/>
      <c r="Z10" s="49"/>
      <c r="AA10" s="43"/>
      <c r="AB10" s="43"/>
      <c r="AC10" s="49"/>
      <c r="AD10" s="113"/>
      <c r="AE10" s="43"/>
      <c r="AF10" s="43"/>
      <c r="AG10" s="43"/>
      <c r="AH10" s="43"/>
      <c r="AI10" s="43">
        <v>5.5439814814814815E-4</v>
      </c>
      <c r="AJ10" s="43"/>
      <c r="AK10" s="49"/>
      <c r="AL10" s="49">
        <v>4.8726851851851855E-4</v>
      </c>
      <c r="AM10" s="49"/>
      <c r="AN10" s="49">
        <v>1.269675925925926E-3</v>
      </c>
      <c r="AO10" s="49">
        <v>1.1458333333333333E-3</v>
      </c>
      <c r="AP10" s="43"/>
      <c r="AQ10" s="43"/>
      <c r="AR10" s="49">
        <v>1.2534722222222222E-3</v>
      </c>
      <c r="AS10" s="49"/>
      <c r="AT10" s="49"/>
      <c r="AU10" s="43"/>
      <c r="AV10" s="113"/>
      <c r="AW10" s="43"/>
      <c r="AX10" s="43"/>
      <c r="AY10" s="49"/>
      <c r="AZ10" s="113"/>
      <c r="BA10" s="43"/>
      <c r="BB10" s="43"/>
      <c r="BC10" s="49"/>
      <c r="BD10" s="49"/>
      <c r="BE10" s="49"/>
      <c r="BF10" s="43"/>
      <c r="BG10" s="43"/>
      <c r="BH10" s="113"/>
      <c r="BI10" s="43"/>
      <c r="BJ10" s="43"/>
      <c r="BK10" s="43"/>
      <c r="BL10" s="43"/>
      <c r="BM10" s="49"/>
      <c r="BN10" s="113"/>
      <c r="BO10" s="43"/>
      <c r="BP10" s="43"/>
      <c r="BQ10" s="49"/>
      <c r="BR10" s="49"/>
      <c r="BS10" s="49"/>
      <c r="BT10" s="43"/>
      <c r="BU10" s="113"/>
      <c r="BV10" s="43"/>
      <c r="BW10" s="43"/>
      <c r="BX10" s="43"/>
      <c r="BY10" s="43"/>
      <c r="BZ10" s="49"/>
      <c r="CA10" s="113"/>
      <c r="CB10" s="43"/>
      <c r="CC10" s="43"/>
      <c r="CD10" s="43"/>
      <c r="CE10" s="43"/>
      <c r="CF10" s="49"/>
      <c r="CG10" s="43"/>
      <c r="CH10" s="113"/>
      <c r="CI10" s="43"/>
      <c r="CJ10" s="43"/>
      <c r="CK10" s="43"/>
      <c r="CL10" s="43"/>
      <c r="CM10" s="49"/>
      <c r="CN10" s="43"/>
      <c r="CO10" s="49"/>
      <c r="CP10" s="49"/>
      <c r="CQ10" s="49"/>
      <c r="CR10" s="49"/>
      <c r="CS10" s="49"/>
      <c r="CT10" s="43"/>
      <c r="CU10" s="43"/>
      <c r="CV10" s="43"/>
      <c r="CW10" s="43"/>
      <c r="CX10" s="43"/>
      <c r="CZ10" s="43"/>
      <c r="DA10" s="43"/>
      <c r="DB10" s="49"/>
      <c r="DC10" s="43"/>
      <c r="DD10" s="49"/>
      <c r="DE10" s="49"/>
      <c r="DF10" s="49"/>
      <c r="DG10" s="49"/>
      <c r="DH10" s="43"/>
      <c r="DI10" s="43"/>
      <c r="DJ10" s="43"/>
      <c r="DK10" s="43"/>
      <c r="DL10" s="43"/>
      <c r="DM10" s="43"/>
      <c r="DN10" s="43"/>
      <c r="DP10" s="43"/>
      <c r="DQ10" s="43"/>
      <c r="DR10" s="43"/>
      <c r="DS10" s="49"/>
      <c r="DT10" s="43"/>
      <c r="DU10" s="49"/>
      <c r="DV10" s="49"/>
      <c r="DW10" s="49"/>
      <c r="DX10" s="49"/>
      <c r="DY10" s="43"/>
      <c r="DZ10" s="43"/>
      <c r="EA10" s="43"/>
      <c r="EC10" s="43"/>
      <c r="ED10" s="43"/>
      <c r="EE10" s="43"/>
      <c r="EF10" s="49"/>
      <c r="EG10" s="43"/>
      <c r="EH10" s="49"/>
      <c r="EI10" s="49"/>
      <c r="EJ10" s="49"/>
      <c r="EK10" s="49"/>
      <c r="EL10" s="43"/>
      <c r="EM10" s="43"/>
      <c r="EN10" s="43"/>
    </row>
    <row r="11" spans="1:144" s="2" customFormat="1" ht="20.45" customHeight="1" thickBot="1" x14ac:dyDescent="0.25">
      <c r="A11" s="131" t="s">
        <v>137</v>
      </c>
      <c r="B11" s="49">
        <v>5.6828703703703707E-4</v>
      </c>
      <c r="C11" s="43">
        <v>6.134259259259259E-4</v>
      </c>
      <c r="D11" s="49">
        <v>5.9722222222222219E-4</v>
      </c>
      <c r="E11" s="49">
        <v>4.8148148148148155E-4</v>
      </c>
      <c r="F11" s="49"/>
      <c r="G11" s="113"/>
      <c r="H11" s="43">
        <v>5.193287037037036E-4</v>
      </c>
      <c r="I11" s="43"/>
      <c r="J11" s="43"/>
      <c r="K11" s="43">
        <v>4.6689814814814814E-4</v>
      </c>
      <c r="L11" s="49"/>
      <c r="M11" s="43">
        <v>1.319212962962963E-3</v>
      </c>
      <c r="N11" s="49">
        <v>1.1988425925925925E-3</v>
      </c>
      <c r="O11" s="113"/>
      <c r="P11" s="43">
        <v>5.4976851851851855E-4</v>
      </c>
      <c r="Q11" s="43"/>
      <c r="R11" s="43">
        <v>5.9606481481481479E-4</v>
      </c>
      <c r="S11" s="43">
        <v>4.4097222222222221E-4</v>
      </c>
      <c r="T11" s="49">
        <v>1.2233796296296296E-3</v>
      </c>
      <c r="U11" s="43">
        <v>1.3217592592592593E-3</v>
      </c>
      <c r="V11" s="49"/>
      <c r="W11" s="49">
        <v>1.0393518518518519E-3</v>
      </c>
      <c r="X11" s="43">
        <v>1.207175925925926E-3</v>
      </c>
      <c r="Y11" s="49"/>
      <c r="Z11" s="49"/>
      <c r="AA11" s="43"/>
      <c r="AB11" s="43"/>
      <c r="AC11" s="49"/>
      <c r="AD11" s="113"/>
      <c r="AE11" s="43">
        <v>5.6018518518518516E-4</v>
      </c>
      <c r="AF11" s="43"/>
      <c r="AG11" s="43"/>
      <c r="AH11" s="43"/>
      <c r="AI11" s="43">
        <v>5.9143518518518518E-4</v>
      </c>
      <c r="AJ11" s="43"/>
      <c r="AK11" s="49"/>
      <c r="AL11" s="49">
        <v>4.3865740740740736E-4</v>
      </c>
      <c r="AM11" s="49"/>
      <c r="AN11" s="49">
        <v>1.2997685185185185E-3</v>
      </c>
      <c r="AO11" s="49"/>
      <c r="AP11" s="43"/>
      <c r="AQ11" s="43"/>
      <c r="AR11" s="49"/>
      <c r="AS11" s="49"/>
      <c r="AT11" s="49"/>
      <c r="AU11" s="43"/>
      <c r="AV11" s="113"/>
      <c r="AW11" s="43"/>
      <c r="AX11" s="43"/>
      <c r="AY11" s="49"/>
      <c r="AZ11" s="113"/>
      <c r="BA11" s="43">
        <v>1.2916666666666664E-3</v>
      </c>
      <c r="BB11" s="43">
        <v>1.2627314814814814E-3</v>
      </c>
      <c r="BC11" s="49"/>
      <c r="BD11" s="49">
        <v>1.3796296296296297E-3</v>
      </c>
      <c r="BE11" s="49">
        <v>1.0497685185185187E-3</v>
      </c>
      <c r="BF11" s="43"/>
      <c r="BG11" s="43">
        <v>2.5821759259259257E-3</v>
      </c>
      <c r="BH11" s="113"/>
      <c r="BI11" s="43">
        <v>5.2893518518518524E-4</v>
      </c>
      <c r="BJ11" s="43">
        <v>5.2314814814814824E-4</v>
      </c>
      <c r="BK11" s="43">
        <v>6.018518518518519E-4</v>
      </c>
      <c r="BL11" s="43">
        <v>4.4791666666666672E-4</v>
      </c>
      <c r="BM11" s="49"/>
      <c r="BN11" s="113"/>
      <c r="BO11" s="43"/>
      <c r="BP11" s="43"/>
      <c r="BQ11" s="49"/>
      <c r="BR11" s="49"/>
      <c r="BS11" s="49"/>
      <c r="BT11" s="43"/>
      <c r="BU11" s="113"/>
      <c r="BV11" s="43">
        <v>4.9062500000000007E-4</v>
      </c>
      <c r="BW11" s="43">
        <v>5.1550925925925928E-4</v>
      </c>
      <c r="BX11" s="43">
        <v>5.5937499999999998E-4</v>
      </c>
      <c r="BY11" s="43">
        <v>4.142361111111111E-4</v>
      </c>
      <c r="BZ11" s="49">
        <v>1.0793981481481481E-3</v>
      </c>
      <c r="CA11" s="113"/>
      <c r="CB11" s="43">
        <v>4.9768518518518521E-4</v>
      </c>
      <c r="CC11" s="43">
        <v>5.0578703703703712E-4</v>
      </c>
      <c r="CD11" s="43">
        <v>5.7673611111111109E-4</v>
      </c>
      <c r="CE11" s="43">
        <v>4.2476851851851855E-4</v>
      </c>
      <c r="CF11" s="49"/>
      <c r="CG11" s="43"/>
      <c r="CH11" s="113"/>
      <c r="CI11" s="43" t="s">
        <v>311</v>
      </c>
      <c r="CJ11" s="43">
        <v>1.1349537037037038E-3</v>
      </c>
      <c r="CK11" s="43"/>
      <c r="CL11" s="43"/>
      <c r="CM11" s="49"/>
      <c r="CN11" s="43">
        <v>5.7534722222222221E-4</v>
      </c>
      <c r="CO11" s="49">
        <v>1.1954861111111111E-3</v>
      </c>
      <c r="CP11" s="49"/>
      <c r="CQ11" s="49">
        <v>4.1747685185185182E-4</v>
      </c>
      <c r="CR11" s="49">
        <v>9.7581018518518514E-4</v>
      </c>
      <c r="CS11" s="49"/>
      <c r="CT11" s="43"/>
      <c r="CU11" s="43"/>
      <c r="CV11" s="43"/>
      <c r="CW11" s="43" t="s">
        <v>311</v>
      </c>
      <c r="CX11" s="43">
        <v>2.3751157407407406E-3</v>
      </c>
      <c r="CZ11" s="43">
        <v>4.9872685185185187E-4</v>
      </c>
      <c r="DA11" s="43">
        <v>1.1431712962962964E-3</v>
      </c>
      <c r="DB11" s="49"/>
      <c r="DC11" s="43"/>
      <c r="DD11" s="49"/>
      <c r="DE11" s="49">
        <v>5.4675925925925931E-4</v>
      </c>
      <c r="DF11" s="49">
        <v>1.2211805555555554E-3</v>
      </c>
      <c r="DG11" s="49"/>
      <c r="DH11" s="43"/>
      <c r="DI11" s="43"/>
      <c r="DJ11" s="43"/>
      <c r="DK11" s="43"/>
      <c r="DL11" s="43"/>
      <c r="DM11" s="43">
        <v>1.1125E-3</v>
      </c>
      <c r="DN11" s="43" t="s">
        <v>311</v>
      </c>
      <c r="DP11" s="43"/>
      <c r="DQ11" s="43"/>
      <c r="DR11" s="43"/>
      <c r="DS11" s="49"/>
      <c r="DT11" s="43"/>
      <c r="DU11" s="49"/>
      <c r="DV11" s="49"/>
      <c r="DW11" s="49"/>
      <c r="DX11" s="49"/>
      <c r="DY11" s="43"/>
      <c r="DZ11" s="43"/>
      <c r="EA11" s="43"/>
      <c r="EC11" s="43"/>
      <c r="ED11" s="43"/>
      <c r="EE11" s="43"/>
      <c r="EF11" s="49"/>
      <c r="EG11" s="43"/>
      <c r="EH11" s="49"/>
      <c r="EI11" s="49"/>
      <c r="EJ11" s="49"/>
      <c r="EK11" s="49"/>
      <c r="EL11" s="43"/>
      <c r="EM11" s="43"/>
      <c r="EN11" s="43"/>
    </row>
    <row r="12" spans="1:144" x14ac:dyDescent="0.2">
      <c r="AC12" s="160"/>
      <c r="AR12" s="160"/>
      <c r="AS12" s="160"/>
      <c r="AT12" s="160"/>
      <c r="CW12" s="160"/>
      <c r="CX12" s="160"/>
      <c r="EA12" s="160"/>
    </row>
  </sheetData>
  <mergeCells count="14">
    <mergeCell ref="DP1:EA1"/>
    <mergeCell ref="EC1:EN1"/>
    <mergeCell ref="CI1:CX1"/>
    <mergeCell ref="CZ1:DN1"/>
    <mergeCell ref="CB1:CG1"/>
    <mergeCell ref="B1:F1"/>
    <mergeCell ref="H1:N1"/>
    <mergeCell ref="P1:AC1"/>
    <mergeCell ref="BA1:BG1"/>
    <mergeCell ref="BV1:BZ1"/>
    <mergeCell ref="AE1:AU1"/>
    <mergeCell ref="AW1:AY1"/>
    <mergeCell ref="BO1:BT1"/>
    <mergeCell ref="BI1:BM1"/>
  </mergeCells>
  <phoneticPr fontId="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sqref="A1:S1"/>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73" t="s">
        <v>127</v>
      </c>
      <c r="B1" s="274"/>
      <c r="C1" s="274"/>
      <c r="D1" s="274"/>
      <c r="E1" s="274"/>
      <c r="F1" s="274"/>
      <c r="G1" s="274"/>
      <c r="H1" s="274"/>
      <c r="I1" s="274"/>
      <c r="J1" s="274"/>
      <c r="K1" s="274"/>
      <c r="L1" s="274"/>
      <c r="M1" s="274"/>
      <c r="N1" s="274"/>
      <c r="O1" s="274"/>
      <c r="P1" s="274"/>
      <c r="Q1" s="274"/>
      <c r="R1" s="274"/>
      <c r="S1" s="274"/>
    </row>
    <row r="2" spans="1:19" s="3" customFormat="1" ht="28.5" customHeight="1" thickBot="1" x14ac:dyDescent="0.25">
      <c r="A2" s="154" t="s">
        <v>30</v>
      </c>
      <c r="B2" s="148" t="s">
        <v>16</v>
      </c>
      <c r="C2" s="187" t="s">
        <v>17</v>
      </c>
      <c r="D2" s="148" t="s">
        <v>18</v>
      </c>
      <c r="E2" s="148" t="s">
        <v>19</v>
      </c>
      <c r="F2" s="148" t="s">
        <v>20</v>
      </c>
      <c r="G2" s="154" t="s">
        <v>21</v>
      </c>
      <c r="H2" s="148" t="s">
        <v>22</v>
      </c>
      <c r="I2" s="148" t="s">
        <v>23</v>
      </c>
      <c r="J2" s="148" t="s">
        <v>24</v>
      </c>
      <c r="K2" s="148" t="s">
        <v>12</v>
      </c>
      <c r="L2" s="148" t="s">
        <v>13</v>
      </c>
      <c r="M2" s="154" t="s">
        <v>15</v>
      </c>
      <c r="N2" s="148" t="s">
        <v>14</v>
      </c>
      <c r="O2" s="148" t="s">
        <v>109</v>
      </c>
      <c r="P2" s="148" t="s">
        <v>108</v>
      </c>
      <c r="Q2" s="148" t="s">
        <v>102</v>
      </c>
      <c r="R2" s="187" t="s">
        <v>103</v>
      </c>
      <c r="S2" s="154" t="s">
        <v>138</v>
      </c>
    </row>
    <row r="3" spans="1:19" ht="16.5" customHeight="1" x14ac:dyDescent="0.25">
      <c r="A3" s="130" t="s">
        <v>129</v>
      </c>
      <c r="B3" s="189">
        <v>6.0648148148148139E-4</v>
      </c>
      <c r="C3" s="191">
        <v>1.3414351851851851E-3</v>
      </c>
      <c r="D3" s="106"/>
      <c r="E3" s="106">
        <v>5.6828703703703707E-4</v>
      </c>
      <c r="F3" s="106">
        <v>1.1782407407407408E-3</v>
      </c>
      <c r="G3" s="106"/>
      <c r="H3" s="106">
        <v>6.8287037037037025E-4</v>
      </c>
      <c r="I3" s="106"/>
      <c r="J3" s="106"/>
      <c r="K3" s="106">
        <v>4.7916666666666664E-4</v>
      </c>
      <c r="L3" s="106">
        <v>1.0891203703703703E-3</v>
      </c>
      <c r="M3" s="106"/>
      <c r="N3" s="106"/>
      <c r="O3" s="106"/>
      <c r="P3" s="106"/>
      <c r="Q3" s="184">
        <v>1.2442129629629628E-3</v>
      </c>
      <c r="R3" s="191">
        <v>2.4421296296296296E-3</v>
      </c>
      <c r="S3" s="106"/>
    </row>
    <row r="4" spans="1:19" ht="16.5" customHeight="1" x14ac:dyDescent="0.25">
      <c r="A4" s="130" t="s">
        <v>130</v>
      </c>
      <c r="B4" s="190">
        <v>6.4930555555555564E-4</v>
      </c>
      <c r="C4" s="191">
        <v>1.5023148148148148E-3</v>
      </c>
      <c r="D4" s="90"/>
      <c r="E4" s="90">
        <v>6.1921296296296301E-4</v>
      </c>
      <c r="F4" s="90">
        <v>1.181712962962963E-3</v>
      </c>
      <c r="G4" s="90"/>
      <c r="H4" s="90">
        <v>6.3310185185185192E-4</v>
      </c>
      <c r="I4" s="90">
        <v>1.3726851851851851E-3</v>
      </c>
      <c r="J4" s="90"/>
      <c r="K4" s="90">
        <v>5.0347222222222221E-4</v>
      </c>
      <c r="L4" s="90">
        <v>1.2569444444444444E-3</v>
      </c>
      <c r="M4" s="90"/>
      <c r="N4" s="90"/>
      <c r="O4" s="90"/>
      <c r="P4" s="90"/>
      <c r="Q4" s="185">
        <v>1.230324074074074E-3</v>
      </c>
      <c r="R4" s="191">
        <v>2.5983796296296297E-3</v>
      </c>
      <c r="S4" s="90"/>
    </row>
    <row r="5" spans="1:19" ht="16.5" customHeight="1" x14ac:dyDescent="0.25">
      <c r="A5" s="130" t="s">
        <v>131</v>
      </c>
      <c r="B5" s="186"/>
      <c r="C5" s="188"/>
      <c r="D5" s="91"/>
      <c r="E5" s="91">
        <v>5.8680555555555558E-4</v>
      </c>
      <c r="F5" s="91">
        <v>1.2569444444444444E-3</v>
      </c>
      <c r="G5" s="91"/>
      <c r="H5" s="91">
        <v>6.3888888888888893E-4</v>
      </c>
      <c r="I5" s="91">
        <v>1.3622685185185185E-3</v>
      </c>
      <c r="J5" s="91"/>
      <c r="K5" s="91">
        <v>5.1157407407407412E-4</v>
      </c>
      <c r="L5" s="91">
        <v>1.2013888888888888E-3</v>
      </c>
      <c r="M5" s="91"/>
      <c r="N5" s="91"/>
      <c r="O5" s="91"/>
      <c r="P5" s="91"/>
      <c r="Q5" s="186">
        <v>1.3738425925925925E-3</v>
      </c>
      <c r="R5" s="188"/>
      <c r="S5" s="91"/>
    </row>
    <row r="6" spans="1:19" ht="16.5" customHeight="1" x14ac:dyDescent="0.25">
      <c r="A6" s="130" t="s">
        <v>132</v>
      </c>
      <c r="B6" s="186">
        <v>5.5092592592592595E-4</v>
      </c>
      <c r="C6" s="191">
        <v>1.1967592592592592E-3</v>
      </c>
      <c r="D6" s="92"/>
      <c r="E6" s="92">
        <v>5.0000000000000012E-4</v>
      </c>
      <c r="F6" s="92">
        <v>1.1423611111111111E-3</v>
      </c>
      <c r="G6" s="92"/>
      <c r="H6" s="92">
        <v>6.168981481481481E-4</v>
      </c>
      <c r="I6" s="43">
        <v>1.2013888888888888E-3</v>
      </c>
      <c r="J6" s="92"/>
      <c r="K6" s="92">
        <v>4.545138888888889E-4</v>
      </c>
      <c r="L6" s="92">
        <v>1.0879629629629629E-3</v>
      </c>
      <c r="M6" s="92"/>
      <c r="N6" s="92"/>
      <c r="O6" s="92"/>
      <c r="P6" s="92"/>
      <c r="Q6" s="186">
        <v>1.1400462962962963E-3</v>
      </c>
      <c r="R6" s="191">
        <v>2.2928240740740743E-3</v>
      </c>
      <c r="S6" s="92"/>
    </row>
    <row r="7" spans="1:19" ht="16.5" customHeight="1" x14ac:dyDescent="0.25">
      <c r="A7" s="130" t="s">
        <v>221</v>
      </c>
      <c r="B7" s="186"/>
      <c r="C7" s="191">
        <v>1.3414351851851851E-3</v>
      </c>
      <c r="D7" s="93"/>
      <c r="E7" s="93">
        <v>6.2268518518518521E-4</v>
      </c>
      <c r="F7" s="93">
        <v>1.2844907407407408E-3</v>
      </c>
      <c r="G7" s="93"/>
      <c r="H7" s="93">
        <v>6.9791666666666656E-4</v>
      </c>
      <c r="I7" s="43">
        <v>1.255787037037037E-3</v>
      </c>
      <c r="J7" s="49">
        <v>2.6226851851851849E-3</v>
      </c>
      <c r="K7" s="93">
        <v>5.4050925925925935E-4</v>
      </c>
      <c r="L7" s="93">
        <v>1.2638888888888888E-3</v>
      </c>
      <c r="M7" s="93"/>
      <c r="N7" s="93"/>
      <c r="O7" s="93"/>
      <c r="P7" s="93"/>
      <c r="Q7" s="186">
        <v>1.1423611111111111E-3</v>
      </c>
      <c r="R7" s="191">
        <v>2.5138888888888889E-3</v>
      </c>
      <c r="S7" s="93"/>
    </row>
    <row r="8" spans="1:19" ht="16.5" customHeight="1" x14ac:dyDescent="0.25">
      <c r="A8" s="130" t="s">
        <v>222</v>
      </c>
      <c r="B8" s="186">
        <v>6.3368055555555552E-4</v>
      </c>
      <c r="C8" s="191">
        <v>1.3738425925925925E-3</v>
      </c>
      <c r="D8" s="94"/>
      <c r="E8" s="94">
        <v>6.134259259259259E-4</v>
      </c>
      <c r="F8" s="94">
        <v>1.2986111111111113E-3</v>
      </c>
      <c r="G8" s="94"/>
      <c r="H8" s="94">
        <v>6.1967592592592597E-4</v>
      </c>
      <c r="I8" s="94">
        <v>1.3148148148148147E-3</v>
      </c>
      <c r="J8" s="94"/>
      <c r="K8" s="94">
        <v>4.4907407407407401E-4</v>
      </c>
      <c r="L8" s="94">
        <v>1.0775462962962963E-3</v>
      </c>
      <c r="M8" s="94"/>
      <c r="N8" s="94"/>
      <c r="O8" s="94"/>
      <c r="P8" s="94"/>
      <c r="Q8" s="186">
        <v>1.1724537037037035E-3</v>
      </c>
      <c r="R8" s="191">
        <v>2.3530092592592591E-3</v>
      </c>
      <c r="S8" s="94"/>
    </row>
    <row r="9" spans="1:19" ht="16.5" customHeight="1" x14ac:dyDescent="0.25">
      <c r="A9" s="130" t="s">
        <v>135</v>
      </c>
      <c r="B9" s="186">
        <v>8.1134259259259267E-4</v>
      </c>
      <c r="C9" s="188">
        <v>1.4627314814814813E-3</v>
      </c>
      <c r="D9" s="95"/>
      <c r="E9" s="95">
        <v>6.116898148148148E-4</v>
      </c>
      <c r="F9" s="95">
        <v>1.1724537037037035E-3</v>
      </c>
      <c r="G9" s="95"/>
      <c r="H9" s="95">
        <v>6.4814814814814813E-4</v>
      </c>
      <c r="I9" s="95">
        <v>1.2824074074074075E-3</v>
      </c>
      <c r="J9" s="49">
        <v>2.6226851851851849E-3</v>
      </c>
      <c r="K9" s="95">
        <v>4.8148148148148155E-4</v>
      </c>
      <c r="L9" s="95">
        <v>1.1238425925925927E-3</v>
      </c>
      <c r="M9" s="95">
        <v>2.158564814814815E-3</v>
      </c>
      <c r="N9" s="95">
        <v>4.6469907407407406E-3</v>
      </c>
      <c r="O9" s="95"/>
      <c r="P9" s="95"/>
      <c r="Q9" s="186">
        <v>1.2563657407407406E-3</v>
      </c>
      <c r="R9" s="188">
        <v>2.670138888888889E-3</v>
      </c>
      <c r="S9" s="49">
        <v>4.6469907407407406E-3</v>
      </c>
    </row>
    <row r="10" spans="1:19" ht="16.899999999999999" customHeight="1" x14ac:dyDescent="0.25">
      <c r="A10" s="130" t="s">
        <v>136</v>
      </c>
      <c r="B10" s="186">
        <v>7.0254629629629627E-4</v>
      </c>
      <c r="C10" s="191">
        <v>1.6400462962962963E-3</v>
      </c>
      <c r="D10" s="96"/>
      <c r="E10" s="96">
        <v>6.1458333333333341E-4</v>
      </c>
      <c r="F10" s="96">
        <v>1.3553240740740741E-3</v>
      </c>
      <c r="G10" s="96"/>
      <c r="H10" s="96">
        <v>5.7754629629629627E-4</v>
      </c>
      <c r="I10" s="96">
        <v>1.3460648148148147E-3</v>
      </c>
      <c r="J10" s="96"/>
      <c r="K10" s="96">
        <v>5.011574074074073E-4</v>
      </c>
      <c r="L10" s="96">
        <v>1.1898148148148148E-3</v>
      </c>
      <c r="M10" s="96"/>
      <c r="N10" s="96"/>
      <c r="O10" s="96"/>
      <c r="P10" s="96"/>
      <c r="Q10" s="186">
        <v>1.2337962962962964E-3</v>
      </c>
      <c r="R10" s="191">
        <v>2.8194444444444443E-3</v>
      </c>
      <c r="S10" s="96"/>
    </row>
    <row r="11" spans="1:19" ht="20.45" customHeight="1" thickBot="1" x14ac:dyDescent="0.3">
      <c r="A11" s="131" t="s">
        <v>137</v>
      </c>
      <c r="B11" s="186">
        <v>5.6828703703703707E-4</v>
      </c>
      <c r="C11" s="178">
        <v>1.2916666666666664E-3</v>
      </c>
      <c r="D11" s="97"/>
      <c r="E11" s="97">
        <v>5.8912037037037038E-4</v>
      </c>
      <c r="F11" s="97">
        <v>1.3206018518518521E-3</v>
      </c>
      <c r="G11" s="97"/>
      <c r="H11" s="97">
        <v>5.9027777777777778E-4</v>
      </c>
      <c r="I11" s="97">
        <v>1.3217592592592593E-3</v>
      </c>
      <c r="J11" s="97"/>
      <c r="K11" s="97">
        <v>4.7800925925925919E-4</v>
      </c>
      <c r="L11" s="97">
        <v>1.1516203703703703E-3</v>
      </c>
      <c r="M11" s="97"/>
      <c r="N11" s="97"/>
      <c r="O11" s="97"/>
      <c r="P11" s="97"/>
      <c r="Q11" s="186">
        <v>1.2928240740740741E-3</v>
      </c>
      <c r="R11" s="188"/>
      <c r="S11" s="97"/>
    </row>
    <row r="12" spans="1:19" ht="28.5" customHeight="1" x14ac:dyDescent="0.2">
      <c r="B12" s="98"/>
    </row>
    <row r="13" spans="1:19" ht="28.5" customHeight="1" x14ac:dyDescent="0.2">
      <c r="B13" s="297" t="s">
        <v>252</v>
      </c>
      <c r="C13" s="297"/>
      <c r="D13" s="297"/>
      <c r="E13" s="297"/>
    </row>
  </sheetData>
  <mergeCells count="2">
    <mergeCell ref="A1:S1"/>
    <mergeCell ref="B13:E13"/>
  </mergeCells>
  <phoneticPr fontId="0" type="noConversion"/>
  <pageMargins left="0.78740157499999996" right="0.78740157499999996" top="0.984251969" bottom="0.984251969" header="0.4921259845" footer="0.492125984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H17" sqref="H17"/>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73" t="s">
        <v>313</v>
      </c>
      <c r="B1" s="274"/>
      <c r="C1" s="274"/>
      <c r="D1" s="274"/>
      <c r="E1" s="274"/>
      <c r="F1" s="274"/>
      <c r="G1" s="274"/>
      <c r="H1" s="274"/>
      <c r="I1" s="274"/>
      <c r="J1" s="274"/>
      <c r="K1" s="274"/>
      <c r="L1" s="274"/>
      <c r="M1" s="274"/>
      <c r="N1" s="274"/>
      <c r="O1" s="274"/>
      <c r="P1" s="274"/>
      <c r="Q1" s="274"/>
      <c r="R1" s="274"/>
      <c r="S1" s="274"/>
    </row>
    <row r="2" spans="1:19" s="3" customFormat="1" ht="28.5" customHeight="1" thickBot="1" x14ac:dyDescent="0.25">
      <c r="A2" s="154" t="s">
        <v>30</v>
      </c>
      <c r="B2" s="148" t="s">
        <v>16</v>
      </c>
      <c r="C2" s="187" t="s">
        <v>17</v>
      </c>
      <c r="D2" s="148" t="s">
        <v>18</v>
      </c>
      <c r="E2" s="148" t="s">
        <v>19</v>
      </c>
      <c r="F2" s="148" t="s">
        <v>20</v>
      </c>
      <c r="G2" s="154" t="s">
        <v>21</v>
      </c>
      <c r="H2" s="148" t="s">
        <v>22</v>
      </c>
      <c r="I2" s="148" t="s">
        <v>23</v>
      </c>
      <c r="J2" s="148" t="s">
        <v>24</v>
      </c>
      <c r="K2" s="148" t="s">
        <v>12</v>
      </c>
      <c r="L2" s="148" t="s">
        <v>13</v>
      </c>
      <c r="M2" s="154" t="s">
        <v>15</v>
      </c>
      <c r="N2" s="148" t="s">
        <v>14</v>
      </c>
      <c r="O2" s="148" t="s">
        <v>109</v>
      </c>
      <c r="P2" s="148" t="s">
        <v>108</v>
      </c>
      <c r="Q2" s="148" t="s">
        <v>102</v>
      </c>
      <c r="R2" s="187" t="s">
        <v>103</v>
      </c>
      <c r="S2" s="154" t="s">
        <v>138</v>
      </c>
    </row>
    <row r="3" spans="1:19" ht="16.5" customHeight="1" x14ac:dyDescent="0.25">
      <c r="A3" s="130" t="s">
        <v>129</v>
      </c>
      <c r="B3" s="217">
        <v>5.6828703703703707E-4</v>
      </c>
      <c r="C3" s="217">
        <v>1.3425925925925925E-3</v>
      </c>
      <c r="D3" s="217"/>
      <c r="E3" s="217">
        <v>5.3356481481481473E-4</v>
      </c>
      <c r="F3" s="217">
        <v>1.1168981481481483E-3</v>
      </c>
      <c r="G3" s="217"/>
      <c r="H3" s="217">
        <v>6.2037037037037041E-4</v>
      </c>
      <c r="I3" s="217">
        <v>1.3067129629629629E-3</v>
      </c>
      <c r="J3" s="217"/>
      <c r="K3" s="217">
        <v>4.3750000000000001E-4</v>
      </c>
      <c r="L3" s="217">
        <v>9.9537037037037042E-4</v>
      </c>
      <c r="M3" s="217"/>
      <c r="N3" s="217"/>
      <c r="O3" s="217"/>
      <c r="P3" s="217"/>
      <c r="Q3" s="217">
        <v>1.155324074074074E-3</v>
      </c>
      <c r="R3" s="217">
        <v>2.483796296296296E-3</v>
      </c>
      <c r="S3" s="217"/>
    </row>
    <row r="4" spans="1:19" ht="16.5" customHeight="1" x14ac:dyDescent="0.25">
      <c r="A4" s="130" t="s">
        <v>130</v>
      </c>
      <c r="B4" s="217">
        <v>6.4930555555555564E-4</v>
      </c>
      <c r="C4" s="216">
        <v>1.5023148148148148E-3</v>
      </c>
      <c r="D4" s="217"/>
      <c r="E4" s="217">
        <v>5.3819444444444444E-4</v>
      </c>
      <c r="F4" s="217">
        <v>1.181712962962963E-3</v>
      </c>
      <c r="G4" s="217"/>
      <c r="H4" s="217">
        <v>5.9374999999999999E-4</v>
      </c>
      <c r="I4" s="217">
        <v>1.2511574074074074E-3</v>
      </c>
      <c r="J4" s="217"/>
      <c r="K4" s="217">
        <v>4.6527777777777778E-4</v>
      </c>
      <c r="L4" s="217">
        <v>1.2569444444444444E-3</v>
      </c>
      <c r="M4" s="217"/>
      <c r="N4" s="217"/>
      <c r="O4" s="217"/>
      <c r="P4" s="217"/>
      <c r="Q4" s="217">
        <v>1.230324074074074E-3</v>
      </c>
      <c r="R4" s="216">
        <v>2.5983796296296297E-3</v>
      </c>
      <c r="S4" s="217"/>
    </row>
    <row r="5" spans="1:19" ht="16.5" customHeight="1" x14ac:dyDescent="0.25">
      <c r="A5" s="130" t="s">
        <v>131</v>
      </c>
      <c r="B5" s="217"/>
      <c r="C5" s="217"/>
      <c r="D5" s="217"/>
      <c r="E5" s="217">
        <v>5.8680555555555558E-4</v>
      </c>
      <c r="F5" s="217">
        <v>1.2569444444444444E-3</v>
      </c>
      <c r="G5" s="217"/>
      <c r="H5" s="217">
        <v>6.3888888888888893E-4</v>
      </c>
      <c r="I5" s="217">
        <v>1.3622685185185185E-3</v>
      </c>
      <c r="J5" s="217"/>
      <c r="K5" s="217">
        <v>5.1157407407407412E-4</v>
      </c>
      <c r="L5" s="217">
        <v>1.2013888888888888E-3</v>
      </c>
      <c r="M5" s="217"/>
      <c r="N5" s="217"/>
      <c r="O5" s="217"/>
      <c r="P5" s="217"/>
      <c r="Q5" s="217">
        <v>1.3738425925925925E-3</v>
      </c>
      <c r="R5" s="217"/>
      <c r="S5" s="217"/>
    </row>
    <row r="6" spans="1:19" ht="16.5" customHeight="1" x14ac:dyDescent="0.25">
      <c r="A6" s="130" t="s">
        <v>132</v>
      </c>
      <c r="B6" s="217">
        <v>4.965277777777777E-4</v>
      </c>
      <c r="C6" s="217">
        <v>1.1203703703703703E-3</v>
      </c>
      <c r="D6" s="217"/>
      <c r="E6" s="217">
        <v>4.7453703703703704E-4</v>
      </c>
      <c r="F6" s="217">
        <v>1.03125E-3</v>
      </c>
      <c r="G6" s="217"/>
      <c r="H6" s="217">
        <v>5.6712962962962956E-4</v>
      </c>
      <c r="I6" s="217">
        <v>1.2013888888888888E-3</v>
      </c>
      <c r="J6" s="217"/>
      <c r="K6" s="217">
        <v>4.236111111111111E-4</v>
      </c>
      <c r="L6" s="217">
        <v>9.5601851851851848E-4</v>
      </c>
      <c r="M6" s="217"/>
      <c r="N6" s="217"/>
      <c r="O6" s="217"/>
      <c r="P6" s="217"/>
      <c r="Q6" s="217">
        <v>1.0472222222222222E-3</v>
      </c>
      <c r="R6" s="217">
        <v>2.2997685185185183E-3</v>
      </c>
      <c r="S6" s="217"/>
    </row>
    <row r="7" spans="1:19" ht="16.5" customHeight="1" x14ac:dyDescent="0.25">
      <c r="A7" s="130" t="s">
        <v>221</v>
      </c>
      <c r="B7" s="217"/>
      <c r="C7" s="216">
        <v>1.3414351851851851E-3</v>
      </c>
      <c r="D7" s="217"/>
      <c r="E7" s="217">
        <v>6.2268518518518521E-4</v>
      </c>
      <c r="F7" s="217">
        <v>1.2407407407407408E-3</v>
      </c>
      <c r="G7" s="217"/>
      <c r="H7" s="217">
        <v>6.9791666666666656E-4</v>
      </c>
      <c r="I7" s="217">
        <v>1.255787037037037E-3</v>
      </c>
      <c r="J7" s="217">
        <v>2.6226851851851849E-3</v>
      </c>
      <c r="K7" s="217">
        <v>5.1620370370370372E-4</v>
      </c>
      <c r="L7" s="217">
        <v>1.0648148148148147E-3</v>
      </c>
      <c r="M7" s="217"/>
      <c r="N7" s="217"/>
      <c r="O7" s="217"/>
      <c r="P7" s="217"/>
      <c r="Q7" s="217">
        <v>1.1423611111111111E-3</v>
      </c>
      <c r="R7" s="216">
        <v>2.5138888888888889E-3</v>
      </c>
      <c r="S7" s="217"/>
    </row>
    <row r="8" spans="1:19" ht="16.5" customHeight="1" x14ac:dyDescent="0.25">
      <c r="A8" s="130" t="s">
        <v>222</v>
      </c>
      <c r="B8" s="217">
        <v>5.5787037037037036E-4</v>
      </c>
      <c r="C8" s="217">
        <v>1.3101851851851853E-3</v>
      </c>
      <c r="D8" s="217"/>
      <c r="E8" s="217">
        <v>5.2893518518518524E-4</v>
      </c>
      <c r="F8" s="217">
        <v>1.1550925925925925E-3</v>
      </c>
      <c r="G8" s="217"/>
      <c r="H8" s="217">
        <v>5.4976851851851855E-4</v>
      </c>
      <c r="I8" s="217">
        <v>1.1631944444444443E-3</v>
      </c>
      <c r="J8" s="217"/>
      <c r="K8" s="217">
        <v>4.4212962962962961E-4</v>
      </c>
      <c r="L8" s="217">
        <v>9.780092592592592E-4</v>
      </c>
      <c r="M8" s="217"/>
      <c r="N8" s="217"/>
      <c r="O8" s="217"/>
      <c r="P8" s="217"/>
      <c r="Q8" s="217">
        <v>1.0891203703703703E-3</v>
      </c>
      <c r="R8" s="217">
        <v>2.3703703703703703E-3</v>
      </c>
      <c r="S8" s="217"/>
    </row>
    <row r="9" spans="1:19" ht="16.5" customHeight="1" x14ac:dyDescent="0.25">
      <c r="A9" s="130" t="s">
        <v>135</v>
      </c>
      <c r="B9" s="217">
        <v>8.1134259259259267E-4</v>
      </c>
      <c r="C9" s="217">
        <v>1.3865740740740739E-3</v>
      </c>
      <c r="D9" s="217"/>
      <c r="E9" s="217">
        <v>6.116898148148148E-4</v>
      </c>
      <c r="F9" s="217">
        <v>1.1574074074074073E-3</v>
      </c>
      <c r="G9" s="217"/>
      <c r="H9" s="217">
        <v>6.4814814814814813E-4</v>
      </c>
      <c r="I9" s="217">
        <v>1.2175925925925926E-3</v>
      </c>
      <c r="J9" s="217">
        <v>2.5300925925925929E-3</v>
      </c>
      <c r="K9" s="217">
        <v>4.8148148148148155E-4</v>
      </c>
      <c r="L9" s="217">
        <v>9.9884259259259262E-4</v>
      </c>
      <c r="M9" s="217">
        <v>2.1180555555555553E-3</v>
      </c>
      <c r="N9" s="217">
        <v>4.5509259259259261E-3</v>
      </c>
      <c r="O9" s="217"/>
      <c r="P9" s="217"/>
      <c r="Q9" s="217">
        <v>1.2563657407407406E-3</v>
      </c>
      <c r="R9" s="217">
        <v>2.4548611111111112E-3</v>
      </c>
      <c r="S9" s="217"/>
    </row>
    <row r="10" spans="1:19" ht="16.899999999999999" customHeight="1" x14ac:dyDescent="0.25">
      <c r="A10" s="130" t="s">
        <v>136</v>
      </c>
      <c r="B10" s="217">
        <v>7.0254629629629627E-4</v>
      </c>
      <c r="C10" s="216">
        <v>1.6400462962962963E-3</v>
      </c>
      <c r="D10" s="217"/>
      <c r="E10" s="217">
        <v>6.1458333333333341E-4</v>
      </c>
      <c r="F10" s="217">
        <v>1.3553240740740741E-3</v>
      </c>
      <c r="G10" s="217"/>
      <c r="H10" s="217">
        <v>5.4513888888888895E-4</v>
      </c>
      <c r="I10" s="217">
        <v>1.2175925925925926E-3</v>
      </c>
      <c r="J10" s="217"/>
      <c r="K10" s="217">
        <v>4.5949074074074078E-4</v>
      </c>
      <c r="L10" s="217">
        <v>1.1365740740740741E-3</v>
      </c>
      <c r="M10" s="217"/>
      <c r="N10" s="217"/>
      <c r="O10" s="217"/>
      <c r="P10" s="217"/>
      <c r="Q10" s="217">
        <v>1.2337962962962964E-3</v>
      </c>
      <c r="R10" s="216">
        <v>2.8194444444444443E-3</v>
      </c>
      <c r="S10" s="217"/>
    </row>
    <row r="11" spans="1:19" ht="20.45" customHeight="1" thickBot="1" x14ac:dyDescent="0.3">
      <c r="A11" s="131" t="s">
        <v>137</v>
      </c>
      <c r="B11" s="217">
        <v>5.193287037037036E-4</v>
      </c>
      <c r="C11" s="217">
        <v>1.2916666666666664E-3</v>
      </c>
      <c r="D11" s="217"/>
      <c r="E11" s="217">
        <v>5.8912037037037038E-4</v>
      </c>
      <c r="F11" s="217">
        <v>1.2233796296296296E-3</v>
      </c>
      <c r="G11" s="217"/>
      <c r="H11" s="217">
        <v>5.9027777777777778E-4</v>
      </c>
      <c r="I11" s="217">
        <v>1.2997685185185185E-3</v>
      </c>
      <c r="J11" s="217"/>
      <c r="K11" s="217">
        <v>4.3865740740740736E-4</v>
      </c>
      <c r="L11" s="217">
        <v>1.0393518518518519E-3</v>
      </c>
      <c r="M11" s="217"/>
      <c r="N11" s="217"/>
      <c r="O11" s="217"/>
      <c r="P11" s="217"/>
      <c r="Q11" s="217">
        <v>1.1953703703703703E-3</v>
      </c>
      <c r="R11" s="217">
        <v>2.5821759259259257E-3</v>
      </c>
      <c r="S11" s="217"/>
    </row>
    <row r="12" spans="1:19" ht="28.5" customHeight="1" x14ac:dyDescent="0.2">
      <c r="B12" s="98"/>
    </row>
    <row r="13" spans="1:19" ht="28.5" customHeight="1" x14ac:dyDescent="0.2">
      <c r="B13" s="297" t="s">
        <v>252</v>
      </c>
      <c r="C13" s="297"/>
      <c r="D13" s="297"/>
      <c r="E13" s="297"/>
    </row>
  </sheetData>
  <mergeCells count="2">
    <mergeCell ref="A1:S1"/>
    <mergeCell ref="B13:E13"/>
  </mergeCells>
  <pageMargins left="0.78740157499999996" right="0.78740157499999996" top="0.984251969" bottom="0.984251969" header="0.4921259845" footer="0.492125984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workbookViewId="0">
      <pane xSplit="1" ySplit="2" topLeftCell="B3" activePane="bottomRight" state="frozen"/>
      <selection pane="topRight" activeCell="B1" sqref="B1"/>
      <selection pane="bottomLeft" activeCell="A3" sqref="A3"/>
      <selection pane="bottomRight" activeCell="F7" sqref="F7"/>
    </sheetView>
  </sheetViews>
  <sheetFormatPr defaultColWidth="9.140625" defaultRowHeight="28.5" customHeight="1" x14ac:dyDescent="0.2"/>
  <cols>
    <col min="1" max="1" width="19.28515625" style="4" customWidth="1"/>
    <col min="2" max="23" width="9.140625" style="2"/>
    <col min="24" max="117" width="8" style="2" customWidth="1"/>
    <col min="118" max="16384" width="9.140625" style="2"/>
  </cols>
  <sheetData>
    <row r="1" spans="1:19" ht="28.5" customHeight="1" thickBot="1" x14ac:dyDescent="0.25">
      <c r="A1" s="273" t="s">
        <v>315</v>
      </c>
      <c r="B1" s="274"/>
      <c r="C1" s="274"/>
      <c r="D1" s="274"/>
      <c r="E1" s="274"/>
      <c r="F1" s="274"/>
      <c r="G1" s="274"/>
      <c r="H1" s="274"/>
      <c r="I1" s="274"/>
      <c r="J1" s="274"/>
      <c r="K1" s="274"/>
      <c r="L1" s="274"/>
      <c r="M1" s="274"/>
      <c r="N1" s="274"/>
      <c r="O1" s="274"/>
      <c r="P1" s="274"/>
      <c r="Q1" s="274"/>
      <c r="R1" s="274"/>
      <c r="S1" s="274"/>
    </row>
    <row r="2" spans="1:19" s="3" customFormat="1" ht="28.5" customHeight="1" thickBot="1" x14ac:dyDescent="0.25">
      <c r="A2" s="154" t="s">
        <v>30</v>
      </c>
      <c r="B2" s="148" t="s">
        <v>16</v>
      </c>
      <c r="C2" s="187" t="s">
        <v>17</v>
      </c>
      <c r="D2" s="148" t="s">
        <v>18</v>
      </c>
      <c r="E2" s="148" t="s">
        <v>19</v>
      </c>
      <c r="F2" s="148" t="s">
        <v>20</v>
      </c>
      <c r="G2" s="154" t="s">
        <v>21</v>
      </c>
      <c r="H2" s="148" t="s">
        <v>22</v>
      </c>
      <c r="I2" s="148" t="s">
        <v>23</v>
      </c>
      <c r="J2" s="148" t="s">
        <v>24</v>
      </c>
      <c r="K2" s="148" t="s">
        <v>12</v>
      </c>
      <c r="L2" s="148" t="s">
        <v>13</v>
      </c>
      <c r="M2" s="154" t="s">
        <v>15</v>
      </c>
      <c r="N2" s="148" t="s">
        <v>14</v>
      </c>
      <c r="O2" s="148" t="s">
        <v>109</v>
      </c>
      <c r="P2" s="148" t="s">
        <v>108</v>
      </c>
      <c r="Q2" s="148" t="s">
        <v>102</v>
      </c>
      <c r="R2" s="187" t="s">
        <v>103</v>
      </c>
      <c r="S2" s="154" t="s">
        <v>138</v>
      </c>
    </row>
    <row r="3" spans="1:19" ht="16.5" customHeight="1" x14ac:dyDescent="0.25">
      <c r="A3" s="130" t="s">
        <v>129</v>
      </c>
      <c r="B3" s="217">
        <v>5.3194444444444448E-4</v>
      </c>
      <c r="C3" s="217">
        <v>1.3425925925925925E-3</v>
      </c>
      <c r="D3" s="217"/>
      <c r="E3" s="217">
        <v>5.0000000000000012E-4</v>
      </c>
      <c r="F3" s="217">
        <v>1.1168981481481483E-3</v>
      </c>
      <c r="G3" s="217"/>
      <c r="H3" s="217">
        <v>6.0069444444444439E-4</v>
      </c>
      <c r="I3" s="217">
        <v>1.3067129629629629E-3</v>
      </c>
      <c r="J3" s="217"/>
      <c r="K3" s="217">
        <v>4.1099537037037038E-4</v>
      </c>
      <c r="L3" s="217">
        <v>9.4907407407407408E-4</v>
      </c>
      <c r="M3" s="217">
        <v>2.0336805555555555E-3</v>
      </c>
      <c r="N3" s="217">
        <v>4.3361111111111109E-3</v>
      </c>
      <c r="O3" s="217"/>
      <c r="P3" s="217"/>
      <c r="Q3" s="217">
        <v>1.0949074074074075E-3</v>
      </c>
      <c r="R3" s="217">
        <v>2.483796296296296E-3</v>
      </c>
      <c r="S3" s="217"/>
    </row>
    <row r="4" spans="1:19" ht="16.5" customHeight="1" x14ac:dyDescent="0.25">
      <c r="A4" s="130" t="s">
        <v>130</v>
      </c>
      <c r="B4" s="217">
        <v>6.4930555555555564E-4</v>
      </c>
      <c r="C4" s="216">
        <v>1.5023148148148148E-3</v>
      </c>
      <c r="D4" s="217"/>
      <c r="E4" s="217">
        <v>5.0057870370370371E-4</v>
      </c>
      <c r="F4" s="217">
        <v>1.181712962962963E-3</v>
      </c>
      <c r="G4" s="217"/>
      <c r="H4" s="217">
        <v>5.5636574074074074E-4</v>
      </c>
      <c r="I4" s="217">
        <v>1.2511574074074074E-3</v>
      </c>
      <c r="J4" s="217"/>
      <c r="K4" s="217">
        <v>4.5023148148148152E-4</v>
      </c>
      <c r="L4" s="217">
        <v>1.2569444444444444E-3</v>
      </c>
      <c r="M4" s="217"/>
      <c r="N4" s="217"/>
      <c r="O4" s="217"/>
      <c r="P4" s="217"/>
      <c r="Q4" s="217">
        <v>1.1184027777777778E-3</v>
      </c>
      <c r="R4" s="216">
        <v>2.5983796296296297E-3</v>
      </c>
      <c r="S4" s="217"/>
    </row>
    <row r="5" spans="1:19" ht="16.5" customHeight="1" x14ac:dyDescent="0.25">
      <c r="A5" s="130" t="s">
        <v>131</v>
      </c>
      <c r="B5" s="217"/>
      <c r="C5" s="217"/>
      <c r="D5" s="217"/>
      <c r="E5" s="217">
        <v>5.8680555555555558E-4</v>
      </c>
      <c r="F5" s="217">
        <v>1.2569444444444444E-3</v>
      </c>
      <c r="G5" s="217"/>
      <c r="H5" s="217">
        <v>6.3888888888888893E-4</v>
      </c>
      <c r="I5" s="217">
        <v>1.3622685185185185E-3</v>
      </c>
      <c r="J5" s="217"/>
      <c r="K5" s="217">
        <v>5.1157407407407412E-4</v>
      </c>
      <c r="L5" s="217">
        <v>1.2013888888888888E-3</v>
      </c>
      <c r="M5" s="217"/>
      <c r="N5" s="217"/>
      <c r="O5" s="217"/>
      <c r="P5" s="217"/>
      <c r="Q5" s="217">
        <v>1.3738425925925925E-3</v>
      </c>
      <c r="R5" s="217"/>
      <c r="S5" s="217"/>
    </row>
    <row r="6" spans="1:19" ht="16.5" customHeight="1" x14ac:dyDescent="0.25">
      <c r="A6" s="130" t="s">
        <v>132</v>
      </c>
      <c r="B6" s="217">
        <v>4.6840277777777782E-4</v>
      </c>
      <c r="C6" s="217">
        <v>1.1203703703703703E-3</v>
      </c>
      <c r="D6" s="217"/>
      <c r="E6" s="217">
        <v>4.4710648148148149E-4</v>
      </c>
      <c r="F6" s="217">
        <v>1.03125E-3</v>
      </c>
      <c r="G6" s="217"/>
      <c r="H6" s="217">
        <v>5.2777777777777773E-4</v>
      </c>
      <c r="I6" s="217">
        <v>1.2013888888888888E-3</v>
      </c>
      <c r="J6" s="217"/>
      <c r="K6" s="217">
        <v>3.983796296296296E-4</v>
      </c>
      <c r="L6" s="217">
        <v>9.5601851851851848E-4</v>
      </c>
      <c r="M6" s="217">
        <v>1.9604166666666667E-3</v>
      </c>
      <c r="N6" s="217"/>
      <c r="O6" s="217"/>
      <c r="P6" s="217"/>
      <c r="Q6" s="217">
        <v>9.9687499999999993E-4</v>
      </c>
      <c r="R6" s="217">
        <v>2.2997685185185183E-3</v>
      </c>
      <c r="S6" s="217"/>
    </row>
    <row r="7" spans="1:19" ht="16.5" customHeight="1" x14ac:dyDescent="0.25">
      <c r="A7" s="130" t="s">
        <v>221</v>
      </c>
      <c r="B7" s="178">
        <v>5.2893518518518524E-4</v>
      </c>
      <c r="C7" s="217">
        <v>1.2315972222222223E-3</v>
      </c>
      <c r="D7" s="217"/>
      <c r="E7" s="217">
        <v>6.2268518518518521E-4</v>
      </c>
      <c r="F7" s="217">
        <v>1.0686342592592592E-3</v>
      </c>
      <c r="G7" s="217"/>
      <c r="H7" s="217">
        <v>6.9791666666666656E-4</v>
      </c>
      <c r="I7" s="217">
        <v>1.1824074074074074E-3</v>
      </c>
      <c r="J7" s="217">
        <v>2.6226851851851849E-3</v>
      </c>
      <c r="K7" s="217">
        <v>5.1620370370370372E-4</v>
      </c>
      <c r="L7" s="217">
        <v>1.0002314814814815E-3</v>
      </c>
      <c r="M7" s="217"/>
      <c r="N7" s="217"/>
      <c r="O7" s="217"/>
      <c r="P7" s="217"/>
      <c r="Q7" s="217">
        <v>1.0701388888888889E-3</v>
      </c>
      <c r="R7" s="217">
        <v>2.3133101851851852E-3</v>
      </c>
      <c r="S7" s="217"/>
    </row>
    <row r="8" spans="1:19" ht="16.5" customHeight="1" x14ac:dyDescent="0.25">
      <c r="A8" s="130" t="s">
        <v>314</v>
      </c>
      <c r="B8" s="217">
        <v>5.3368055555555558E-4</v>
      </c>
      <c r="C8" s="217">
        <v>1.3101851851851853E-3</v>
      </c>
      <c r="D8" s="217"/>
      <c r="E8" s="217">
        <v>4.8981481481481478E-4</v>
      </c>
      <c r="F8" s="217">
        <v>1.1550925925925925E-3</v>
      </c>
      <c r="G8" s="217"/>
      <c r="H8" s="217">
        <v>5.2453703703703701E-4</v>
      </c>
      <c r="I8" s="217">
        <v>1.1631944444444443E-3</v>
      </c>
      <c r="J8" s="217"/>
      <c r="K8" s="217">
        <v>4.0729166666666664E-4</v>
      </c>
      <c r="L8" s="217">
        <v>9.5011574074074085E-4</v>
      </c>
      <c r="M8" s="217"/>
      <c r="N8" s="217">
        <v>2.0874999999999999E-3</v>
      </c>
      <c r="O8" s="217"/>
      <c r="P8" s="217"/>
      <c r="Q8" s="217">
        <v>1.0422453703703705E-3</v>
      </c>
      <c r="R8" s="217">
        <v>2.3703703703703703E-3</v>
      </c>
      <c r="S8" s="217"/>
    </row>
    <row r="9" spans="1:19" ht="16.5" customHeight="1" x14ac:dyDescent="0.25">
      <c r="A9" s="130" t="s">
        <v>135</v>
      </c>
      <c r="B9" s="217">
        <v>5.8460648148148141E-4</v>
      </c>
      <c r="C9" s="217">
        <v>1.2490740740740741E-3</v>
      </c>
      <c r="D9" s="217"/>
      <c r="E9" s="217">
        <v>5.4293981481481478E-4</v>
      </c>
      <c r="F9" s="217">
        <v>1.087037037037037E-3</v>
      </c>
      <c r="G9" s="217">
        <v>2.4043981481481481E-3</v>
      </c>
      <c r="H9" s="217">
        <v>5.6793981481481485E-4</v>
      </c>
      <c r="I9" s="217">
        <v>1.2140046296296295E-3</v>
      </c>
      <c r="J9" s="217">
        <v>2.5300925925925929E-3</v>
      </c>
      <c r="K9" s="217">
        <v>4.5370370370370378E-4</v>
      </c>
      <c r="L9" s="217">
        <v>9.5717592592592599E-4</v>
      </c>
      <c r="M9" s="217">
        <v>2.1180555555555553E-3</v>
      </c>
      <c r="N9" s="217">
        <v>4.5509259259259261E-3</v>
      </c>
      <c r="O9" s="217"/>
      <c r="P9" s="217">
        <v>1.7847800925925927E-2</v>
      </c>
      <c r="Q9" s="217">
        <v>1.1365740740740741E-3</v>
      </c>
      <c r="R9" s="217">
        <v>2.4548611111111112E-3</v>
      </c>
      <c r="S9" s="217"/>
    </row>
    <row r="10" spans="1:19" ht="16.899999999999999" customHeight="1" x14ac:dyDescent="0.25">
      <c r="A10" s="130" t="s">
        <v>136</v>
      </c>
      <c r="B10" s="217">
        <v>7.0254629629629627E-4</v>
      </c>
      <c r="C10" s="216">
        <v>1.6400462962962963E-3</v>
      </c>
      <c r="D10" s="217"/>
      <c r="E10" s="217">
        <v>6.1458333333333341E-4</v>
      </c>
      <c r="F10" s="217">
        <v>1.3553240740740741E-3</v>
      </c>
      <c r="G10" s="217"/>
      <c r="H10" s="217">
        <v>5.4513888888888895E-4</v>
      </c>
      <c r="I10" s="217">
        <v>1.2175925925925926E-3</v>
      </c>
      <c r="J10" s="217"/>
      <c r="K10" s="217">
        <v>4.5949074074074078E-4</v>
      </c>
      <c r="L10" s="217">
        <v>1.1365740740740741E-3</v>
      </c>
      <c r="M10" s="217"/>
      <c r="N10" s="217"/>
      <c r="O10" s="217"/>
      <c r="P10" s="217"/>
      <c r="Q10" s="217">
        <v>1.2337962962962964E-3</v>
      </c>
      <c r="R10" s="216">
        <v>2.8194444444444443E-3</v>
      </c>
      <c r="S10" s="217"/>
    </row>
    <row r="11" spans="1:19" ht="20.45" customHeight="1" thickBot="1" x14ac:dyDescent="0.3">
      <c r="A11" s="131" t="s">
        <v>137</v>
      </c>
      <c r="B11" s="217">
        <v>4.9062500000000007E-4</v>
      </c>
      <c r="C11" s="217">
        <v>1.2916666666666664E-3</v>
      </c>
      <c r="D11" s="217"/>
      <c r="E11" s="217">
        <v>5.1550925925925928E-4</v>
      </c>
      <c r="F11" s="217">
        <v>1.2233796296296296E-3</v>
      </c>
      <c r="G11" s="217"/>
      <c r="H11" s="217">
        <v>5.5937499999999998E-4</v>
      </c>
      <c r="I11" s="217">
        <v>1.2997685185185185E-3</v>
      </c>
      <c r="J11" s="217"/>
      <c r="K11" s="217">
        <v>4.142361111111111E-4</v>
      </c>
      <c r="L11" s="217">
        <v>1.0393518518518519E-3</v>
      </c>
      <c r="M11" s="217"/>
      <c r="N11" s="217"/>
      <c r="O11" s="217"/>
      <c r="P11" s="217"/>
      <c r="Q11" s="217">
        <v>1.0793981481481481E-3</v>
      </c>
      <c r="R11" s="217">
        <v>2.5821759259259257E-3</v>
      </c>
      <c r="S11" s="217"/>
    </row>
    <row r="12" spans="1:19" ht="28.5" customHeight="1" x14ac:dyDescent="0.2">
      <c r="B12" s="98"/>
    </row>
    <row r="13" spans="1:19" ht="28.5" customHeight="1" x14ac:dyDescent="0.2">
      <c r="B13" s="297" t="s">
        <v>252</v>
      </c>
      <c r="C13" s="297"/>
      <c r="D13" s="297"/>
      <c r="E13" s="297"/>
    </row>
  </sheetData>
  <mergeCells count="2">
    <mergeCell ref="A1:S1"/>
    <mergeCell ref="B13:E13"/>
  </mergeCell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vt:i4>
      </vt:variant>
    </vt:vector>
  </HeadingPairs>
  <TitlesOfParts>
    <vt:vector size="12" baseType="lpstr">
      <vt:lpstr>Pravidla</vt:lpstr>
      <vt:lpstr>Pořadí</vt:lpstr>
      <vt:lpstr>Trénink </vt:lpstr>
      <vt:lpstr>Závody</vt:lpstr>
      <vt:lpstr>Závody PKB</vt:lpstr>
      <vt:lpstr>Σ startů</vt:lpstr>
      <vt:lpstr>PB -září</vt:lpstr>
      <vt:lpstr>PB - leden</vt:lpstr>
      <vt:lpstr>PB - březen </vt:lpstr>
      <vt:lpstr>Suchá příprava</vt:lpstr>
      <vt:lpstr>Název</vt:lpstr>
      <vt:lpstr>Pravidla!Oblast_tisku</vt:lpstr>
    </vt:vector>
  </TitlesOfParts>
  <Company>vsb tuo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Katka Tesařová</dc:creator>
  <cp:lastModifiedBy>ucitel</cp:lastModifiedBy>
  <cp:lastPrinted>2011-10-31T13:28:40Z</cp:lastPrinted>
  <dcterms:created xsi:type="dcterms:W3CDTF">2011-09-14T19:50:36Z</dcterms:created>
  <dcterms:modified xsi:type="dcterms:W3CDTF">2017-06-13T08:54:00Z</dcterms:modified>
</cp:coreProperties>
</file>