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90" windowWidth="15480" windowHeight="9345" tabRatio="764" activeTab="12"/>
  </bookViews>
  <sheets>
    <sheet name="Pravidla" sheetId="13" r:id="rId1"/>
    <sheet name="Trénink " sheetId="19" r:id="rId2"/>
    <sheet name="Suchá příprava" sheetId="20" r:id="rId3"/>
    <sheet name="Závody" sheetId="17" r:id="rId4"/>
    <sheet name="Závody PKB" sheetId="7" r:id="rId5"/>
    <sheet name="Σ startů" sheetId="11" r:id="rId6"/>
    <sheet name="PB -září" sheetId="18" r:id="rId7"/>
    <sheet name="PB-říjen" sheetId="24" r:id="rId8"/>
    <sheet name="PB-říjen2" sheetId="22" r:id="rId9"/>
    <sheet name="PB-listopad" sheetId="23" r:id="rId10"/>
    <sheet name="PB-listopad2" sheetId="25" r:id="rId11"/>
    <sheet name="PB-prosinec" sheetId="26" r:id="rId12"/>
    <sheet name="Pořadí" sheetId="8" r:id="rId13"/>
  </sheets>
  <definedNames>
    <definedName name="Název">'Σ startů'!$B$1</definedName>
    <definedName name="_xlnm.Print_Area" localSheetId="0">Pravidla!$A$1:$D$46</definedName>
  </definedNames>
  <calcPr calcId="145621" calcOnSave="0"/>
</workbook>
</file>

<file path=xl/calcChain.xml><?xml version="1.0" encoding="utf-8"?>
<calcChain xmlns="http://schemas.openxmlformats.org/spreadsheetml/2006/main">
  <c r="E46" i="19" l="1"/>
  <c r="I32" i="19"/>
  <c r="I33" i="19"/>
  <c r="I34" i="19"/>
  <c r="I35" i="19"/>
  <c r="I36" i="19"/>
  <c r="I37" i="19"/>
  <c r="I38" i="19"/>
  <c r="I39" i="19"/>
  <c r="I31" i="19"/>
  <c r="S8" i="20"/>
  <c r="S10" i="20"/>
  <c r="S9" i="20"/>
  <c r="S7" i="20"/>
  <c r="S6" i="20"/>
  <c r="S4" i="20"/>
  <c r="E4" i="8" l="1"/>
  <c r="E5" i="8"/>
  <c r="E6" i="8"/>
  <c r="E7" i="8"/>
  <c r="E8" i="8"/>
  <c r="E9" i="8"/>
  <c r="E10" i="8"/>
  <c r="E11" i="8"/>
  <c r="E3" i="8"/>
  <c r="DP11" i="17"/>
  <c r="DQ11" i="17" s="1"/>
  <c r="DJ11" i="17"/>
  <c r="DD11" i="17"/>
  <c r="DE11" i="17" s="1"/>
  <c r="DP10" i="17"/>
  <c r="DQ10" i="17" s="1"/>
  <c r="DJ10" i="17"/>
  <c r="DK10" i="17" s="1"/>
  <c r="DD10" i="17"/>
  <c r="DP9" i="17"/>
  <c r="DQ9" i="17" s="1"/>
  <c r="DJ9" i="17"/>
  <c r="DK9" i="17" s="1"/>
  <c r="DQ8" i="17"/>
  <c r="DJ8" i="17"/>
  <c r="DK8" i="17" s="1"/>
  <c r="DD8" i="17"/>
  <c r="DE8" i="17" s="1"/>
  <c r="DP7" i="17"/>
  <c r="DQ7" i="17" s="1"/>
  <c r="DJ7" i="17"/>
  <c r="DK7" i="17" s="1"/>
  <c r="DD7" i="17"/>
  <c r="DE7" i="17" s="1"/>
  <c r="DP6" i="17"/>
  <c r="DQ6" i="17" s="1"/>
  <c r="DP5" i="17"/>
  <c r="DQ5" i="17" s="1"/>
  <c r="DJ5" i="17"/>
  <c r="DK5" i="17" s="1"/>
  <c r="DP12" i="17"/>
  <c r="DP13" i="17"/>
  <c r="DJ6" i="17"/>
  <c r="DK6" i="17" s="1"/>
  <c r="DK11" i="17"/>
  <c r="DJ12" i="17"/>
  <c r="DJ13" i="17"/>
  <c r="DD5" i="17"/>
  <c r="DD6" i="17"/>
  <c r="DE6" i="17" s="1"/>
  <c r="DD9" i="17"/>
  <c r="DE10" i="17"/>
  <c r="DD12" i="17"/>
  <c r="DE12" i="17" s="1"/>
  <c r="DD13" i="17"/>
  <c r="DE5" i="17"/>
  <c r="DQ13" i="17"/>
  <c r="DO13" i="17"/>
  <c r="DK13" i="17"/>
  <c r="DI13" i="17"/>
  <c r="DE13" i="17"/>
  <c r="DC13" i="17"/>
  <c r="DQ12" i="17"/>
  <c r="DO12" i="17"/>
  <c r="DK12" i="17"/>
  <c r="DI12" i="17"/>
  <c r="DC12" i="17"/>
  <c r="DO11" i="17"/>
  <c r="DI11" i="17"/>
  <c r="DC11" i="17"/>
  <c r="DO10" i="17"/>
  <c r="DI10" i="17"/>
  <c r="DC10" i="17"/>
  <c r="DO9" i="17"/>
  <c r="DI9" i="17"/>
  <c r="DE9" i="17"/>
  <c r="DC9" i="17"/>
  <c r="DO8" i="17"/>
  <c r="DI8" i="17"/>
  <c r="DC8" i="17"/>
  <c r="DO7" i="17"/>
  <c r="DI7" i="17"/>
  <c r="DC7" i="17"/>
  <c r="DO6" i="17"/>
  <c r="DI6" i="17"/>
  <c r="DC6" i="17"/>
  <c r="DO5" i="17"/>
  <c r="DI5" i="17"/>
  <c r="DC5" i="17"/>
  <c r="AU5" i="17"/>
  <c r="G32" i="19"/>
  <c r="G33" i="19"/>
  <c r="G34" i="19"/>
  <c r="G35" i="19"/>
  <c r="G36" i="19"/>
  <c r="G37" i="19"/>
  <c r="G38" i="19"/>
  <c r="G39" i="19"/>
  <c r="G31" i="19"/>
  <c r="F32" i="19"/>
  <c r="F33" i="19"/>
  <c r="F34" i="19"/>
  <c r="F35" i="19"/>
  <c r="F36" i="19"/>
  <c r="F37" i="19"/>
  <c r="F38" i="19"/>
  <c r="F39" i="19"/>
  <c r="F31" i="19"/>
  <c r="BZ19" i="19"/>
  <c r="CA19" i="19"/>
  <c r="CB19" i="19"/>
  <c r="CC19" i="19"/>
  <c r="BZ20" i="19"/>
  <c r="CA20" i="19"/>
  <c r="CB20" i="19"/>
  <c r="CC20" i="19"/>
  <c r="BZ21" i="19"/>
  <c r="CA21" i="19"/>
  <c r="CB21" i="19"/>
  <c r="CC21" i="19"/>
  <c r="BZ22" i="19"/>
  <c r="CA22" i="19"/>
  <c r="CB22" i="19"/>
  <c r="CC22" i="19"/>
  <c r="BZ23" i="19"/>
  <c r="CA23" i="19"/>
  <c r="CB23" i="19"/>
  <c r="CC23" i="19"/>
  <c r="BZ24" i="19"/>
  <c r="CA24" i="19"/>
  <c r="CB24" i="19"/>
  <c r="CC24" i="19"/>
  <c r="BZ25" i="19"/>
  <c r="CA25" i="19"/>
  <c r="CB25" i="19"/>
  <c r="CC25" i="19"/>
  <c r="BZ26" i="19"/>
  <c r="CA26" i="19"/>
  <c r="CB26" i="19"/>
  <c r="CC26" i="19"/>
  <c r="BZ18" i="19"/>
  <c r="CA18" i="19"/>
  <c r="CB18" i="19"/>
  <c r="CC18" i="19"/>
  <c r="CD17" i="19"/>
  <c r="CD5" i="19"/>
  <c r="CD6" i="19"/>
  <c r="CD7" i="19"/>
  <c r="CD8" i="19"/>
  <c r="CD9" i="19"/>
  <c r="CD10" i="19"/>
  <c r="CD11" i="19"/>
  <c r="CD12" i="19"/>
  <c r="CD4" i="19"/>
  <c r="S11" i="20"/>
  <c r="S5" i="20"/>
  <c r="DR5" i="17" l="1"/>
  <c r="DR9" i="17"/>
  <c r="DR11" i="17"/>
  <c r="DR6" i="17"/>
  <c r="DR8" i="17"/>
  <c r="DR10" i="17"/>
  <c r="DR7" i="17"/>
  <c r="CV13" i="17"/>
  <c r="CW13" i="17" s="1"/>
  <c r="CP13" i="17"/>
  <c r="CQ13" i="17" s="1"/>
  <c r="CJ13" i="17"/>
  <c r="CK13" i="17" s="1"/>
  <c r="CV12" i="17"/>
  <c r="CW12" i="17" s="1"/>
  <c r="CP12" i="17"/>
  <c r="CQ12" i="17" s="1"/>
  <c r="CJ12" i="17"/>
  <c r="CK12" i="17" s="1"/>
  <c r="CV11" i="17"/>
  <c r="CP11" i="17"/>
  <c r="CQ11" i="17" s="1"/>
  <c r="CJ11" i="17"/>
  <c r="CK11" i="17" s="1"/>
  <c r="CV10" i="17"/>
  <c r="CW10" i="17" s="1"/>
  <c r="CP10" i="17"/>
  <c r="CQ10" i="17" s="1"/>
  <c r="CJ10" i="17"/>
  <c r="CK10" i="17" s="1"/>
  <c r="CV7" i="17"/>
  <c r="CW7" i="17" s="1"/>
  <c r="CP7" i="17"/>
  <c r="CQ7" i="17" s="1"/>
  <c r="CJ7" i="17"/>
  <c r="CV6" i="17"/>
  <c r="CW6" i="17" s="1"/>
  <c r="CP6" i="17"/>
  <c r="CQ6" i="17" s="1"/>
  <c r="CJ6" i="17"/>
  <c r="CK6" i="17" s="1"/>
  <c r="CW8" i="17"/>
  <c r="CW9" i="17"/>
  <c r="CV8" i="17"/>
  <c r="CV9" i="17"/>
  <c r="CW11" i="17"/>
  <c r="CU6" i="17"/>
  <c r="CU7" i="17"/>
  <c r="CU8" i="17"/>
  <c r="CU9" i="17"/>
  <c r="CU10" i="17"/>
  <c r="CU11" i="17"/>
  <c r="CU12" i="17"/>
  <c r="CU13" i="17"/>
  <c r="CQ8" i="17"/>
  <c r="CQ9" i="17"/>
  <c r="CP8" i="17"/>
  <c r="CP9" i="17"/>
  <c r="CO6" i="17"/>
  <c r="CO7" i="17"/>
  <c r="CO8" i="17"/>
  <c r="CO9" i="17"/>
  <c r="CO10" i="17"/>
  <c r="CO11" i="17"/>
  <c r="CO12" i="17"/>
  <c r="CO13" i="17"/>
  <c r="CK8" i="17"/>
  <c r="CK9" i="17"/>
  <c r="CK7" i="17"/>
  <c r="CJ8" i="17"/>
  <c r="CJ9" i="17"/>
  <c r="CI6" i="17"/>
  <c r="CI7" i="17"/>
  <c r="CI8" i="17"/>
  <c r="CI9" i="17"/>
  <c r="CI10" i="17"/>
  <c r="CI11" i="17"/>
  <c r="CI12" i="17"/>
  <c r="CI13" i="17"/>
  <c r="CV5" i="17"/>
  <c r="CW5" i="17" s="1"/>
  <c r="CU5" i="17"/>
  <c r="CQ5" i="17"/>
  <c r="CP5" i="17"/>
  <c r="CO5" i="17"/>
  <c r="CI5" i="17"/>
  <c r="CK5" i="17"/>
  <c r="CJ5" i="17"/>
  <c r="CX13" i="17" l="1"/>
  <c r="CX12" i="17"/>
  <c r="CX11" i="17"/>
  <c r="CX10" i="17"/>
  <c r="CX7" i="17"/>
  <c r="CX6" i="17"/>
  <c r="E45" i="19"/>
  <c r="B46" i="19"/>
  <c r="BO25" i="19"/>
  <c r="BP25" i="19"/>
  <c r="BQ25" i="19"/>
  <c r="BR25" i="19"/>
  <c r="BS25" i="19"/>
  <c r="BT25" i="19"/>
  <c r="BU25" i="19"/>
  <c r="BV25" i="19"/>
  <c r="BW25" i="19"/>
  <c r="BX25" i="19"/>
  <c r="BY25" i="19"/>
  <c r="BI19" i="19"/>
  <c r="BJ19" i="19"/>
  <c r="BK19" i="19"/>
  <c r="BL19" i="19"/>
  <c r="BM19" i="19"/>
  <c r="BI20" i="19"/>
  <c r="BJ20" i="19"/>
  <c r="BK20" i="19"/>
  <c r="BL20" i="19"/>
  <c r="BM20" i="19"/>
  <c r="BI21" i="19"/>
  <c r="BJ21" i="19"/>
  <c r="BK21" i="19"/>
  <c r="BL21" i="19"/>
  <c r="BM21" i="19"/>
  <c r="BI22" i="19"/>
  <c r="BJ22" i="19"/>
  <c r="BK22" i="19"/>
  <c r="BL22" i="19"/>
  <c r="BM22" i="19"/>
  <c r="BI23" i="19"/>
  <c r="BJ23" i="19"/>
  <c r="BK23" i="19"/>
  <c r="BL23" i="19"/>
  <c r="BM23" i="19"/>
  <c r="BI24" i="19"/>
  <c r="BJ24" i="19"/>
  <c r="BK24" i="19"/>
  <c r="BL24" i="19"/>
  <c r="BM24" i="19"/>
  <c r="BI25" i="19"/>
  <c r="BJ25" i="19"/>
  <c r="BK25" i="19"/>
  <c r="BL25" i="19"/>
  <c r="BM25" i="19"/>
  <c r="BI26" i="19"/>
  <c r="BJ26" i="19"/>
  <c r="BK26" i="19"/>
  <c r="BL26" i="19"/>
  <c r="BM26" i="19"/>
  <c r="BI18" i="19"/>
  <c r="BJ18" i="19"/>
  <c r="BK18" i="19"/>
  <c r="BL18" i="19"/>
  <c r="BM18" i="19"/>
  <c r="CD25" i="19" l="1"/>
  <c r="G46" i="19"/>
  <c r="F46" i="19"/>
  <c r="CB9" i="17"/>
  <c r="BV9" i="17"/>
  <c r="BP9" i="17"/>
  <c r="CB13" i="17" l="1"/>
  <c r="BV13" i="17"/>
  <c r="BP13" i="17"/>
  <c r="CD12" i="17"/>
  <c r="CB12" i="17"/>
  <c r="BV12" i="17"/>
  <c r="BW12" i="17" s="1"/>
  <c r="BP12" i="17"/>
  <c r="BQ12" i="17" s="1"/>
  <c r="CB11" i="17"/>
  <c r="BV11" i="17"/>
  <c r="BP11" i="17"/>
  <c r="CB10" i="17"/>
  <c r="BV10" i="17"/>
  <c r="BP10" i="17"/>
  <c r="CB8" i="17"/>
  <c r="BV8" i="17"/>
  <c r="BP8" i="17"/>
  <c r="CB7" i="17"/>
  <c r="BV7" i="17"/>
  <c r="BP7" i="17"/>
  <c r="CB6" i="17"/>
  <c r="CA6" i="17"/>
  <c r="BV5" i="17"/>
  <c r="BW5" i="17" s="1"/>
  <c r="BP6" i="17"/>
  <c r="CC12" i="17"/>
  <c r="CC5" i="17"/>
  <c r="CB5" i="17"/>
  <c r="CA7" i="17"/>
  <c r="CA8" i="17"/>
  <c r="CA9" i="17"/>
  <c r="CA10" i="17"/>
  <c r="CA11" i="17"/>
  <c r="CA12" i="17"/>
  <c r="CA13" i="17"/>
  <c r="CA5" i="17"/>
  <c r="BU6" i="17"/>
  <c r="BU7" i="17"/>
  <c r="BU8" i="17"/>
  <c r="BU9" i="17"/>
  <c r="BU10" i="17"/>
  <c r="BU11" i="17"/>
  <c r="BU12" i="17"/>
  <c r="BU13" i="17"/>
  <c r="BU5" i="17"/>
  <c r="BQ5" i="17"/>
  <c r="BP5" i="17"/>
  <c r="BO6" i="17"/>
  <c r="BO7" i="17"/>
  <c r="BO8" i="17"/>
  <c r="BO9" i="17"/>
  <c r="BO10" i="17"/>
  <c r="BO11" i="17"/>
  <c r="BO12" i="17"/>
  <c r="BO13" i="17"/>
  <c r="BO5" i="17"/>
  <c r="BN17" i="19"/>
  <c r="AR5" i="19" l="1"/>
  <c r="AR6" i="19"/>
  <c r="AR7" i="19"/>
  <c r="AR8" i="19"/>
  <c r="AR9" i="19"/>
  <c r="AR10" i="19"/>
  <c r="AR11" i="19"/>
  <c r="AR12" i="19"/>
  <c r="AR4" i="19" l="1"/>
  <c r="BN5" i="19" l="1"/>
  <c r="BN6" i="19"/>
  <c r="BN7" i="19"/>
  <c r="BN8" i="19"/>
  <c r="BN9" i="19"/>
  <c r="BN10" i="19"/>
  <c r="BN11" i="19"/>
  <c r="BN12" i="19"/>
  <c r="BN4" i="19"/>
  <c r="BH13" i="17" l="1"/>
  <c r="BB13" i="17"/>
  <c r="BB11" i="17"/>
  <c r="AV13" i="17"/>
  <c r="BJ12" i="17"/>
  <c r="AV12" i="17"/>
  <c r="AW12" i="17" s="1"/>
  <c r="BH11" i="17"/>
  <c r="AV11" i="17"/>
  <c r="BH10" i="17"/>
  <c r="BH9" i="17"/>
  <c r="BB10" i="17"/>
  <c r="AV10" i="17"/>
  <c r="BB9" i="17"/>
  <c r="AV9" i="17"/>
  <c r="BH8" i="17"/>
  <c r="BB8" i="17"/>
  <c r="AV8" i="17"/>
  <c r="BH7" i="17"/>
  <c r="BB7" i="17"/>
  <c r="AV7" i="17"/>
  <c r="BH6" i="17"/>
  <c r="BI6" i="17"/>
  <c r="BI12" i="17"/>
  <c r="BG6" i="17"/>
  <c r="BG7" i="17"/>
  <c r="BG8" i="17"/>
  <c r="BG9" i="17"/>
  <c r="BG10" i="17"/>
  <c r="BG11" i="17"/>
  <c r="BG12" i="17"/>
  <c r="BG13" i="17"/>
  <c r="BC6" i="17"/>
  <c r="BC12" i="17"/>
  <c r="BA6" i="17"/>
  <c r="BA7" i="17"/>
  <c r="BA8" i="17"/>
  <c r="BA9" i="17"/>
  <c r="BA10" i="17"/>
  <c r="BA11" i="17"/>
  <c r="BA12" i="17"/>
  <c r="BA13" i="17"/>
  <c r="BB6" i="17"/>
  <c r="AV6" i="17"/>
  <c r="AW6" i="17" s="1"/>
  <c r="AU6" i="17"/>
  <c r="AU7" i="17"/>
  <c r="AU8" i="17"/>
  <c r="AU9" i="17"/>
  <c r="AU10" i="17"/>
  <c r="AU11" i="17"/>
  <c r="AU12" i="17"/>
  <c r="AU13" i="17"/>
  <c r="BI5" i="17"/>
  <c r="BH5" i="17"/>
  <c r="BG5" i="17"/>
  <c r="BB5" i="17"/>
  <c r="BC5" i="17"/>
  <c r="BA5" i="17"/>
  <c r="AW5" i="17"/>
  <c r="AV5" i="17"/>
  <c r="AO6" i="17"/>
  <c r="AO8" i="17"/>
  <c r="AO9" i="17"/>
  <c r="AO10" i="17"/>
  <c r="AO11" i="17"/>
  <c r="AO12" i="17"/>
  <c r="AO5" i="17"/>
  <c r="AM6" i="17"/>
  <c r="AM8" i="17"/>
  <c r="AM9" i="17"/>
  <c r="AM10" i="17"/>
  <c r="AM11" i="17"/>
  <c r="AM12" i="17"/>
  <c r="AM5" i="17"/>
  <c r="AI6" i="17"/>
  <c r="AI7" i="17"/>
  <c r="AI8" i="17"/>
  <c r="AI9" i="17"/>
  <c r="AI10" i="17"/>
  <c r="AI11" i="17"/>
  <c r="AI12" i="17"/>
  <c r="AI13" i="17"/>
  <c r="AI5" i="17"/>
  <c r="AG6" i="17"/>
  <c r="AG7" i="17"/>
  <c r="AG8" i="17"/>
  <c r="AG9" i="17"/>
  <c r="AG10" i="17"/>
  <c r="AG11" i="17"/>
  <c r="AG12" i="17"/>
  <c r="AG13" i="17"/>
  <c r="AG5" i="17"/>
  <c r="AC6" i="17"/>
  <c r="AC7" i="17"/>
  <c r="AC8" i="17"/>
  <c r="AC9" i="17"/>
  <c r="AC10" i="17"/>
  <c r="AC11" i="17"/>
  <c r="AC12" i="17"/>
  <c r="AC13" i="17"/>
  <c r="AC5" i="17"/>
  <c r="AA6" i="17"/>
  <c r="AA7" i="17"/>
  <c r="AA8" i="17"/>
  <c r="AA9" i="17"/>
  <c r="AA10" i="17"/>
  <c r="AA11" i="17"/>
  <c r="AA12" i="17"/>
  <c r="AA13" i="17"/>
  <c r="AA5" i="17"/>
  <c r="S6" i="17"/>
  <c r="S7" i="17"/>
  <c r="S8" i="17"/>
  <c r="S9" i="17"/>
  <c r="S10" i="17"/>
  <c r="S11" i="17"/>
  <c r="S12" i="17"/>
  <c r="S13" i="17"/>
  <c r="S5" i="17"/>
  <c r="Q6" i="17"/>
  <c r="Q7" i="17"/>
  <c r="Q8" i="17"/>
  <c r="Q9" i="17"/>
  <c r="Q10" i="17"/>
  <c r="Q11" i="17"/>
  <c r="Q12" i="17"/>
  <c r="Q13" i="17"/>
  <c r="Q5" i="17"/>
  <c r="M6" i="17"/>
  <c r="M7" i="17"/>
  <c r="M8" i="17"/>
  <c r="M9" i="17"/>
  <c r="M10" i="17"/>
  <c r="M11" i="17"/>
  <c r="M12" i="17"/>
  <c r="M13" i="17"/>
  <c r="M5" i="17"/>
  <c r="K6" i="17"/>
  <c r="K7" i="17"/>
  <c r="K8" i="17"/>
  <c r="K9" i="17"/>
  <c r="K10" i="17"/>
  <c r="K11" i="17"/>
  <c r="K12" i="17"/>
  <c r="K13" i="17"/>
  <c r="K5" i="17"/>
  <c r="G6" i="17"/>
  <c r="G7" i="17"/>
  <c r="G8" i="17"/>
  <c r="G9" i="17"/>
  <c r="G10" i="17"/>
  <c r="G11" i="17"/>
  <c r="G12" i="17"/>
  <c r="G13" i="17"/>
  <c r="G5" i="17"/>
  <c r="E6" i="17"/>
  <c r="E7" i="17"/>
  <c r="E8" i="17"/>
  <c r="E9" i="17"/>
  <c r="E10" i="17"/>
  <c r="E11" i="17"/>
  <c r="E12" i="17"/>
  <c r="E13" i="17"/>
  <c r="E5" i="17"/>
  <c r="B45" i="19" l="1"/>
  <c r="BH19" i="19"/>
  <c r="BH20" i="19"/>
  <c r="BH21" i="19"/>
  <c r="BH22" i="19"/>
  <c r="BH23" i="19"/>
  <c r="BH24" i="19"/>
  <c r="BH25" i="19"/>
  <c r="BH26" i="19"/>
  <c r="BH18" i="19"/>
  <c r="AU25" i="19"/>
  <c r="AV25" i="19"/>
  <c r="AW25" i="19"/>
  <c r="AX25" i="19"/>
  <c r="AY25" i="19"/>
  <c r="AZ25" i="19"/>
  <c r="BA25" i="19"/>
  <c r="BB25" i="19"/>
  <c r="BC25" i="19"/>
  <c r="BD25" i="19"/>
  <c r="BE25" i="19"/>
  <c r="BF25" i="19"/>
  <c r="BG25" i="19"/>
  <c r="AT25" i="19"/>
  <c r="AS25" i="19"/>
  <c r="AR17" i="19"/>
  <c r="G45" i="19" l="1"/>
  <c r="BN25" i="19"/>
  <c r="F45" i="19"/>
  <c r="S12" i="20"/>
  <c r="B44" i="19"/>
  <c r="AQ19" i="19"/>
  <c r="AQ20" i="19"/>
  <c r="AQ21" i="19"/>
  <c r="AQ22" i="19"/>
  <c r="AQ23" i="19"/>
  <c r="AQ24" i="19"/>
  <c r="AQ25" i="19"/>
  <c r="AQ26" i="19"/>
  <c r="AP19" i="19"/>
  <c r="AP20" i="19"/>
  <c r="AP21" i="19"/>
  <c r="AP22" i="19"/>
  <c r="AP23" i="19"/>
  <c r="AP24" i="19"/>
  <c r="AP25" i="19"/>
  <c r="AP26" i="19"/>
  <c r="AO19" i="19"/>
  <c r="AO20" i="19"/>
  <c r="AO21" i="19"/>
  <c r="AO22" i="19"/>
  <c r="AO23" i="19"/>
  <c r="AO24" i="19"/>
  <c r="AO25" i="19"/>
  <c r="AO26" i="19"/>
  <c r="AN19" i="19"/>
  <c r="AN20" i="19"/>
  <c r="AN21" i="19"/>
  <c r="AN22" i="19"/>
  <c r="AN23" i="19"/>
  <c r="AN24" i="19"/>
  <c r="AN25" i="19"/>
  <c r="AN26" i="19"/>
  <c r="AN18" i="19"/>
  <c r="AO18" i="19"/>
  <c r="AP18" i="19"/>
  <c r="AQ18" i="19"/>
  <c r="AH13" i="17"/>
  <c r="AB13" i="17"/>
  <c r="AN11" i="17"/>
  <c r="AN10" i="17"/>
  <c r="AH10" i="17"/>
  <c r="AB10" i="17"/>
  <c r="AH7" i="17"/>
  <c r="AB7" i="17"/>
  <c r="AN6" i="17"/>
  <c r="AH6" i="17"/>
  <c r="AB6" i="17"/>
  <c r="AN5" i="17"/>
  <c r="AH5" i="17"/>
  <c r="AB5" i="17"/>
  <c r="E44" i="19" l="1"/>
  <c r="G44" i="19" s="1"/>
  <c r="B43" i="19"/>
  <c r="W25" i="19"/>
  <c r="X25" i="19"/>
  <c r="Y25" i="19"/>
  <c r="Z25" i="19"/>
  <c r="AA25" i="19"/>
  <c r="AB25" i="19"/>
  <c r="AC25" i="19"/>
  <c r="AD25" i="19"/>
  <c r="AE25" i="19"/>
  <c r="AF25" i="19"/>
  <c r="AG25" i="19"/>
  <c r="AH25" i="19"/>
  <c r="AI25" i="19"/>
  <c r="AJ25" i="19"/>
  <c r="AK25" i="19"/>
  <c r="AL25" i="19"/>
  <c r="AM25" i="19"/>
  <c r="AR25" i="19" l="1"/>
  <c r="F44" i="19"/>
  <c r="E43" i="19"/>
  <c r="E42" i="19"/>
  <c r="B42" i="19"/>
  <c r="F42" i="19" l="1"/>
  <c r="G42" i="19" s="1"/>
  <c r="E53" i="19"/>
  <c r="F43" i="19"/>
  <c r="R13" i="17"/>
  <c r="L13" i="17"/>
  <c r="L10" i="17"/>
  <c r="F10" i="17"/>
  <c r="L9" i="17"/>
  <c r="F9" i="17"/>
  <c r="R7" i="17"/>
  <c r="L7" i="17"/>
  <c r="F7" i="17"/>
  <c r="R6" i="17"/>
  <c r="L6" i="17"/>
  <c r="F6" i="17"/>
  <c r="AB12" i="17"/>
  <c r="AH12" i="17"/>
  <c r="AN12" i="17"/>
  <c r="F12" i="17"/>
  <c r="L12" i="17"/>
  <c r="R12" i="17"/>
  <c r="V11" i="19"/>
  <c r="K11" i="19"/>
  <c r="U25" i="19"/>
  <c r="T25" i="19"/>
  <c r="S25" i="19"/>
  <c r="R25" i="19"/>
  <c r="Q25" i="19"/>
  <c r="P25" i="19"/>
  <c r="O25" i="19"/>
  <c r="N25" i="19"/>
  <c r="M25" i="19"/>
  <c r="L25" i="19"/>
  <c r="J25" i="19"/>
  <c r="I25" i="19"/>
  <c r="H25" i="19"/>
  <c r="G25" i="19"/>
  <c r="F25" i="19"/>
  <c r="E25" i="19"/>
  <c r="D25" i="19"/>
  <c r="C25" i="19"/>
  <c r="B25" i="19"/>
  <c r="R5" i="17"/>
  <c r="L5" i="17"/>
  <c r="J34" i="19" l="1"/>
  <c r="J31" i="19"/>
  <c r="F53" i="19"/>
  <c r="J39" i="19"/>
  <c r="J36" i="19"/>
  <c r="J38" i="19"/>
  <c r="J37" i="19"/>
  <c r="J32" i="19"/>
  <c r="J33" i="19"/>
  <c r="G43" i="19"/>
  <c r="G53" i="19" s="1"/>
  <c r="J35" i="19"/>
  <c r="B38" i="19"/>
  <c r="K25" i="19"/>
  <c r="V25" i="19"/>
  <c r="F5" i="17"/>
  <c r="D38" i="19" l="1"/>
  <c r="D11" i="7"/>
  <c r="E11" i="7"/>
  <c r="F11" i="7" s="1"/>
  <c r="I11" i="7"/>
  <c r="J11" i="7"/>
  <c r="K11" i="7" s="1"/>
  <c r="N11" i="7"/>
  <c r="O11" i="7"/>
  <c r="P11" i="7" s="1"/>
  <c r="U11" i="7"/>
  <c r="V11" i="7"/>
  <c r="W11" i="7" s="1"/>
  <c r="Z11" i="7"/>
  <c r="AA11" i="7"/>
  <c r="AB11" i="7" s="1"/>
  <c r="AE11" i="7"/>
  <c r="AF11" i="7"/>
  <c r="AG11" i="7" s="1"/>
  <c r="AJ11" i="7"/>
  <c r="AK11" i="7"/>
  <c r="AL11" i="7" s="1"/>
  <c r="BQ13" i="17"/>
  <c r="BW13" i="17"/>
  <c r="CC13" i="17"/>
  <c r="AN13" i="17"/>
  <c r="AW13" i="17"/>
  <c r="BC13" i="17"/>
  <c r="BI13" i="17"/>
  <c r="F13" i="17"/>
  <c r="AK5" i="7"/>
  <c r="AK6" i="7"/>
  <c r="AK7" i="7"/>
  <c r="AK8" i="7"/>
  <c r="AK9" i="7"/>
  <c r="AK10" i="7"/>
  <c r="AJ10" i="7"/>
  <c r="AF5" i="7"/>
  <c r="AF6" i="7"/>
  <c r="AF7" i="7"/>
  <c r="AF8" i="7"/>
  <c r="AF9" i="7"/>
  <c r="AF10" i="7"/>
  <c r="AE10" i="7"/>
  <c r="AA5" i="7"/>
  <c r="AA6" i="7"/>
  <c r="AA7" i="7"/>
  <c r="AA8" i="7"/>
  <c r="AA9" i="7"/>
  <c r="AA10" i="7"/>
  <c r="Z5" i="7"/>
  <c r="Z6" i="7"/>
  <c r="Z7" i="7"/>
  <c r="Z8" i="7"/>
  <c r="Z9" i="7"/>
  <c r="Z10" i="7"/>
  <c r="V5" i="7"/>
  <c r="V6" i="7"/>
  <c r="V7" i="7"/>
  <c r="V8" i="7"/>
  <c r="V9" i="7"/>
  <c r="V10" i="7"/>
  <c r="U5" i="7"/>
  <c r="U6" i="7"/>
  <c r="U7" i="7"/>
  <c r="U8" i="7"/>
  <c r="U9" i="7"/>
  <c r="U10" i="7"/>
  <c r="CC7" i="17"/>
  <c r="BW7" i="17"/>
  <c r="BQ7" i="17"/>
  <c r="AH8" i="17"/>
  <c r="AH9" i="17"/>
  <c r="B24" i="19"/>
  <c r="C24" i="19"/>
  <c r="D24" i="19"/>
  <c r="E24" i="19"/>
  <c r="F24" i="19"/>
  <c r="G24" i="19"/>
  <c r="H24" i="19"/>
  <c r="I24" i="19"/>
  <c r="J24" i="19"/>
  <c r="L24" i="19"/>
  <c r="M24" i="19"/>
  <c r="N24" i="19"/>
  <c r="O24" i="19"/>
  <c r="P24" i="19"/>
  <c r="Q24" i="19"/>
  <c r="R24" i="19"/>
  <c r="S24" i="19"/>
  <c r="T24" i="19"/>
  <c r="U24" i="19"/>
  <c r="W24" i="19"/>
  <c r="X24" i="19"/>
  <c r="Y24" i="19"/>
  <c r="Z24" i="19"/>
  <c r="AA24" i="19"/>
  <c r="AB24" i="19"/>
  <c r="AC24" i="19"/>
  <c r="AD24" i="19"/>
  <c r="AE24" i="19"/>
  <c r="AF24" i="19"/>
  <c r="AG24" i="19"/>
  <c r="AH24" i="19"/>
  <c r="AI24" i="19"/>
  <c r="AJ24" i="19"/>
  <c r="AK24" i="19"/>
  <c r="AL24" i="19"/>
  <c r="AM24" i="19"/>
  <c r="AS24" i="19"/>
  <c r="AT24" i="19"/>
  <c r="AU24" i="19"/>
  <c r="AV24" i="19"/>
  <c r="AW24" i="19"/>
  <c r="AX24" i="19"/>
  <c r="AY24" i="19"/>
  <c r="AZ24" i="19"/>
  <c r="BA24" i="19"/>
  <c r="BB24" i="19"/>
  <c r="BC24" i="19"/>
  <c r="BD24" i="19"/>
  <c r="BE24" i="19"/>
  <c r="BF24" i="19"/>
  <c r="BG24" i="19"/>
  <c r="BO24" i="19"/>
  <c r="BP24" i="19"/>
  <c r="BQ24" i="19"/>
  <c r="BR24" i="19"/>
  <c r="BS24" i="19"/>
  <c r="BT24" i="19"/>
  <c r="BU24" i="19"/>
  <c r="BV24" i="19"/>
  <c r="BW24" i="19"/>
  <c r="BX24" i="19"/>
  <c r="BY24" i="19"/>
  <c r="CE24" i="19"/>
  <c r="CF24" i="19"/>
  <c r="CG24" i="19"/>
  <c r="CH24" i="19"/>
  <c r="CI24" i="19"/>
  <c r="CJ24" i="19"/>
  <c r="CK24" i="19"/>
  <c r="CL24" i="19"/>
  <c r="CM24" i="19"/>
  <c r="CN24" i="19"/>
  <c r="CO24" i="19"/>
  <c r="CP24" i="19"/>
  <c r="CQ24" i="19"/>
  <c r="CR24" i="19"/>
  <c r="CS24" i="19"/>
  <c r="CT24" i="19"/>
  <c r="CU24" i="19"/>
  <c r="CW24" i="19"/>
  <c r="CX24" i="19"/>
  <c r="CY24" i="19"/>
  <c r="CZ24" i="19"/>
  <c r="DA24" i="19"/>
  <c r="DB24" i="19"/>
  <c r="DC24" i="19"/>
  <c r="DD24" i="19"/>
  <c r="DE24" i="19"/>
  <c r="DF24" i="19"/>
  <c r="DG24" i="19"/>
  <c r="DH24" i="19"/>
  <c r="DI24" i="19"/>
  <c r="DJ24" i="19"/>
  <c r="DK24" i="19"/>
  <c r="DM24" i="19"/>
  <c r="DN24" i="19"/>
  <c r="DO24" i="19"/>
  <c r="DP24" i="19"/>
  <c r="DQ24" i="19"/>
  <c r="DR24" i="19"/>
  <c r="DS24" i="19"/>
  <c r="DT24" i="19"/>
  <c r="DU24" i="19"/>
  <c r="DV24" i="19"/>
  <c r="DW24" i="19"/>
  <c r="DX24" i="19"/>
  <c r="DY24" i="19"/>
  <c r="DZ24" i="19"/>
  <c r="EB24" i="19"/>
  <c r="EC24" i="19"/>
  <c r="ED24" i="19"/>
  <c r="EE24" i="19"/>
  <c r="EF24" i="19"/>
  <c r="EG24" i="19"/>
  <c r="EH24" i="19"/>
  <c r="EI24" i="19"/>
  <c r="EJ24" i="19"/>
  <c r="EK24" i="19"/>
  <c r="EL24" i="19"/>
  <c r="EM24" i="19"/>
  <c r="EN24" i="19"/>
  <c r="EO24" i="19"/>
  <c r="EP24" i="19"/>
  <c r="ER24" i="19"/>
  <c r="ES24" i="19"/>
  <c r="ET24" i="19"/>
  <c r="EU24" i="19"/>
  <c r="EV24" i="19"/>
  <c r="EW24" i="19"/>
  <c r="EX24" i="19"/>
  <c r="EY24" i="19"/>
  <c r="EZ24" i="19"/>
  <c r="FA24" i="19"/>
  <c r="FB24" i="19"/>
  <c r="FC24" i="19"/>
  <c r="FD24" i="19"/>
  <c r="FE24" i="19"/>
  <c r="FF24" i="19"/>
  <c r="FG24" i="19"/>
  <c r="FH24" i="19"/>
  <c r="FJ24" i="19"/>
  <c r="FK24" i="19"/>
  <c r="FL24" i="19"/>
  <c r="FM24" i="19"/>
  <c r="FN24" i="19"/>
  <c r="FO24" i="19"/>
  <c r="FP24" i="19"/>
  <c r="FQ24" i="19"/>
  <c r="FR24" i="19"/>
  <c r="FS24" i="19"/>
  <c r="FT24" i="19"/>
  <c r="FU24" i="19"/>
  <c r="FV24" i="19"/>
  <c r="FW24" i="19"/>
  <c r="FX24" i="19"/>
  <c r="FY24" i="19"/>
  <c r="B23" i="19"/>
  <c r="L21" i="19"/>
  <c r="M21" i="19"/>
  <c r="N21" i="19"/>
  <c r="O21" i="19"/>
  <c r="P21" i="19"/>
  <c r="Q21" i="19"/>
  <c r="R21" i="19"/>
  <c r="S21" i="19"/>
  <c r="T21" i="19"/>
  <c r="U21" i="19"/>
  <c r="W21" i="19"/>
  <c r="X21" i="19"/>
  <c r="Y21" i="19"/>
  <c r="Z21" i="19"/>
  <c r="AA21" i="19"/>
  <c r="AB21" i="19"/>
  <c r="AC21" i="19"/>
  <c r="AD21" i="19"/>
  <c r="AE21" i="19"/>
  <c r="AF21" i="19"/>
  <c r="AG21" i="19"/>
  <c r="AH21" i="19"/>
  <c r="AI21" i="19"/>
  <c r="AJ21" i="19"/>
  <c r="AK21" i="19"/>
  <c r="AL21" i="19"/>
  <c r="AM21" i="19"/>
  <c r="AS21" i="19"/>
  <c r="AT21" i="19"/>
  <c r="AU21" i="19"/>
  <c r="AV21" i="19"/>
  <c r="AW21" i="19"/>
  <c r="AX21" i="19"/>
  <c r="AY21" i="19"/>
  <c r="AZ21" i="19"/>
  <c r="BA21" i="19"/>
  <c r="BB21" i="19"/>
  <c r="BC21" i="19"/>
  <c r="BD21" i="19"/>
  <c r="BE21" i="19"/>
  <c r="BF21" i="19"/>
  <c r="BG21" i="19"/>
  <c r="BO21" i="19"/>
  <c r="BP21" i="19"/>
  <c r="BQ21" i="19"/>
  <c r="BR21" i="19"/>
  <c r="BS21" i="19"/>
  <c r="BT21" i="19"/>
  <c r="BU21" i="19"/>
  <c r="BV21" i="19"/>
  <c r="BW21" i="19"/>
  <c r="BX21" i="19"/>
  <c r="BY21" i="19"/>
  <c r="CE21" i="19"/>
  <c r="CF21" i="19"/>
  <c r="CG21" i="19"/>
  <c r="CH21" i="19"/>
  <c r="CI21" i="19"/>
  <c r="CJ21" i="19"/>
  <c r="CK21" i="19"/>
  <c r="CL21" i="19"/>
  <c r="CM21" i="19"/>
  <c r="CN21" i="19"/>
  <c r="CO21" i="19"/>
  <c r="CP21" i="19"/>
  <c r="CQ21" i="19"/>
  <c r="CR21" i="19"/>
  <c r="CS21" i="19"/>
  <c r="CT21" i="19"/>
  <c r="CU21" i="19"/>
  <c r="CW21" i="19"/>
  <c r="CX21" i="19"/>
  <c r="CY21" i="19"/>
  <c r="CZ21" i="19"/>
  <c r="DA21" i="19"/>
  <c r="DB21" i="19"/>
  <c r="DC21" i="19"/>
  <c r="DD21" i="19"/>
  <c r="DE21" i="19"/>
  <c r="DF21" i="19"/>
  <c r="DG21" i="19"/>
  <c r="DH21" i="19"/>
  <c r="DI21" i="19"/>
  <c r="DJ21" i="19"/>
  <c r="DK21" i="19"/>
  <c r="DM21" i="19"/>
  <c r="DN21" i="19"/>
  <c r="DO21" i="19"/>
  <c r="DP21" i="19"/>
  <c r="DQ21" i="19"/>
  <c r="DR21" i="19"/>
  <c r="DS21" i="19"/>
  <c r="DT21" i="19"/>
  <c r="DU21" i="19"/>
  <c r="DV21" i="19"/>
  <c r="DW21" i="19"/>
  <c r="DX21" i="19"/>
  <c r="DY21" i="19"/>
  <c r="DZ21" i="19"/>
  <c r="EB21" i="19"/>
  <c r="EC21" i="19"/>
  <c r="ED21" i="19"/>
  <c r="EE21" i="19"/>
  <c r="EF21" i="19"/>
  <c r="EG21" i="19"/>
  <c r="EH21" i="19"/>
  <c r="EI21" i="19"/>
  <c r="EJ21" i="19"/>
  <c r="EK21" i="19"/>
  <c r="EL21" i="19"/>
  <c r="EM21" i="19"/>
  <c r="EN21" i="19"/>
  <c r="EO21" i="19"/>
  <c r="EP21" i="19"/>
  <c r="ER21" i="19"/>
  <c r="ES21" i="19"/>
  <c r="ET21" i="19"/>
  <c r="EU21" i="19"/>
  <c r="EV21" i="19"/>
  <c r="EW21" i="19"/>
  <c r="EX21" i="19"/>
  <c r="EY21" i="19"/>
  <c r="EZ21" i="19"/>
  <c r="FA21" i="19"/>
  <c r="FB21" i="19"/>
  <c r="FC21" i="19"/>
  <c r="FD21" i="19"/>
  <c r="FE21" i="19"/>
  <c r="FF21" i="19"/>
  <c r="FG21" i="19"/>
  <c r="FH21" i="19"/>
  <c r="FJ21" i="19"/>
  <c r="FK21" i="19"/>
  <c r="FL21" i="19"/>
  <c r="FM21" i="19"/>
  <c r="FN21" i="19"/>
  <c r="FO21" i="19"/>
  <c r="FP21" i="19"/>
  <c r="FQ21" i="19"/>
  <c r="FR21" i="19"/>
  <c r="FS21" i="19"/>
  <c r="FT21" i="19"/>
  <c r="FU21" i="19"/>
  <c r="FV21" i="19"/>
  <c r="FW21" i="19"/>
  <c r="FX21" i="19"/>
  <c r="FY21" i="19"/>
  <c r="B21" i="19"/>
  <c r="C21" i="19"/>
  <c r="D21" i="19"/>
  <c r="E21" i="19"/>
  <c r="F21" i="19"/>
  <c r="G21" i="19"/>
  <c r="H21" i="19"/>
  <c r="I21" i="19"/>
  <c r="J21" i="19"/>
  <c r="K10" i="19"/>
  <c r="V10" i="19"/>
  <c r="CV10" i="19"/>
  <c r="DL10" i="19"/>
  <c r="EA10" i="19"/>
  <c r="EQ10" i="19"/>
  <c r="FI10" i="19"/>
  <c r="FZ10" i="19"/>
  <c r="CV7" i="19"/>
  <c r="DL7" i="19"/>
  <c r="EA7" i="19"/>
  <c r="EQ7" i="19"/>
  <c r="FI7" i="19"/>
  <c r="FZ7" i="19"/>
  <c r="V7" i="19"/>
  <c r="K7" i="19"/>
  <c r="FU22" i="19"/>
  <c r="FU23" i="19"/>
  <c r="FK20" i="19"/>
  <c r="FK22" i="19"/>
  <c r="FK23" i="19"/>
  <c r="FB20" i="19"/>
  <c r="FB22" i="19"/>
  <c r="FB23" i="19"/>
  <c r="EU20" i="19"/>
  <c r="DR20" i="19"/>
  <c r="DI20" i="19"/>
  <c r="DI22" i="19"/>
  <c r="DI23" i="19"/>
  <c r="DC20" i="19"/>
  <c r="DC22" i="19"/>
  <c r="DC23" i="19"/>
  <c r="DA20" i="19"/>
  <c r="DA22" i="19"/>
  <c r="DA23" i="19"/>
  <c r="CT20" i="19"/>
  <c r="CT22" i="19"/>
  <c r="CT23" i="19"/>
  <c r="CS20" i="19"/>
  <c r="CS22" i="19"/>
  <c r="CS23" i="19"/>
  <c r="CK20" i="19"/>
  <c r="CK22" i="19"/>
  <c r="CK23" i="19"/>
  <c r="AH20" i="19"/>
  <c r="AH22" i="19"/>
  <c r="AH23" i="19"/>
  <c r="AD20" i="19"/>
  <c r="AD22" i="19"/>
  <c r="AD23" i="19"/>
  <c r="Z20" i="19"/>
  <c r="Z22" i="19"/>
  <c r="Z23" i="19"/>
  <c r="P20" i="19"/>
  <c r="P22" i="19"/>
  <c r="P23" i="19"/>
  <c r="H18" i="19"/>
  <c r="I18" i="19"/>
  <c r="H19" i="19"/>
  <c r="I19" i="19"/>
  <c r="H20" i="19"/>
  <c r="I20" i="19"/>
  <c r="H22" i="19"/>
  <c r="I22" i="19"/>
  <c r="H23" i="19"/>
  <c r="I23" i="19"/>
  <c r="H26" i="19"/>
  <c r="I26" i="19"/>
  <c r="K4" i="19"/>
  <c r="K5" i="19"/>
  <c r="K6" i="19"/>
  <c r="K8" i="19"/>
  <c r="K9" i="19"/>
  <c r="K12" i="19"/>
  <c r="K17" i="19"/>
  <c r="C42" i="19" s="1"/>
  <c r="V17" i="19"/>
  <c r="B18" i="19"/>
  <c r="C18" i="19"/>
  <c r="D18" i="19"/>
  <c r="E18" i="19"/>
  <c r="F18" i="19"/>
  <c r="G18" i="19"/>
  <c r="J18" i="19"/>
  <c r="L18" i="19"/>
  <c r="M18" i="19"/>
  <c r="N18" i="19"/>
  <c r="O18" i="19"/>
  <c r="P18" i="19"/>
  <c r="Q18" i="19"/>
  <c r="R18" i="19"/>
  <c r="S18" i="19"/>
  <c r="T18" i="19"/>
  <c r="U18" i="19"/>
  <c r="B19" i="19"/>
  <c r="C19" i="19"/>
  <c r="D19" i="19"/>
  <c r="E19" i="19"/>
  <c r="F19" i="19"/>
  <c r="G19" i="19"/>
  <c r="J19" i="19"/>
  <c r="L19" i="19"/>
  <c r="M19" i="19"/>
  <c r="N19" i="19"/>
  <c r="O19" i="19"/>
  <c r="P19" i="19"/>
  <c r="Q19" i="19"/>
  <c r="R19" i="19"/>
  <c r="S19" i="19"/>
  <c r="T19" i="19"/>
  <c r="U19" i="19"/>
  <c r="B20" i="19"/>
  <c r="C20" i="19"/>
  <c r="D20" i="19"/>
  <c r="E20" i="19"/>
  <c r="F20" i="19"/>
  <c r="G20" i="19"/>
  <c r="J20" i="19"/>
  <c r="O20" i="19"/>
  <c r="Q20" i="19"/>
  <c r="R20" i="19"/>
  <c r="S20" i="19"/>
  <c r="T20" i="19"/>
  <c r="U20" i="19"/>
  <c r="B22" i="19"/>
  <c r="C22" i="19"/>
  <c r="D22" i="19"/>
  <c r="E22" i="19"/>
  <c r="F22" i="19"/>
  <c r="G22" i="19"/>
  <c r="J22" i="19"/>
  <c r="L22" i="19"/>
  <c r="M22" i="19"/>
  <c r="N22" i="19"/>
  <c r="O22" i="19"/>
  <c r="Q22" i="19"/>
  <c r="R22" i="19"/>
  <c r="S22" i="19"/>
  <c r="T22" i="19"/>
  <c r="U22" i="19"/>
  <c r="C23" i="19"/>
  <c r="D23" i="19"/>
  <c r="E23" i="19"/>
  <c r="F23" i="19"/>
  <c r="G23" i="19"/>
  <c r="J23" i="19"/>
  <c r="L23" i="19"/>
  <c r="M23" i="19"/>
  <c r="N23" i="19"/>
  <c r="O23" i="19"/>
  <c r="Q23" i="19"/>
  <c r="R23" i="19"/>
  <c r="S23" i="19"/>
  <c r="T23" i="19"/>
  <c r="U23" i="19"/>
  <c r="B26" i="19"/>
  <c r="C26" i="19"/>
  <c r="D26" i="19"/>
  <c r="E26" i="19"/>
  <c r="F26" i="19"/>
  <c r="G26" i="19"/>
  <c r="J26" i="19"/>
  <c r="L26" i="19"/>
  <c r="M26" i="19"/>
  <c r="N26" i="19"/>
  <c r="O26" i="19"/>
  <c r="P26" i="19"/>
  <c r="Q26" i="19"/>
  <c r="R26" i="19"/>
  <c r="S26" i="19"/>
  <c r="T26" i="19"/>
  <c r="U26" i="19"/>
  <c r="V4" i="19"/>
  <c r="V5" i="19"/>
  <c r="V6" i="19"/>
  <c r="V8" i="19"/>
  <c r="V9" i="19"/>
  <c r="V12" i="19"/>
  <c r="W18" i="19"/>
  <c r="X18" i="19"/>
  <c r="Y18" i="19"/>
  <c r="Z18" i="19"/>
  <c r="AA18" i="19"/>
  <c r="AB18" i="19"/>
  <c r="AC18" i="19"/>
  <c r="AD18" i="19"/>
  <c r="AE18" i="19"/>
  <c r="AF18" i="19"/>
  <c r="AG18" i="19"/>
  <c r="AH18" i="19"/>
  <c r="AI18" i="19"/>
  <c r="AJ18" i="19"/>
  <c r="AK18" i="19"/>
  <c r="AL18" i="19"/>
  <c r="AM18" i="19"/>
  <c r="W19" i="19"/>
  <c r="X19" i="19"/>
  <c r="Y19" i="19"/>
  <c r="Z19" i="19"/>
  <c r="AA19" i="19"/>
  <c r="AB19" i="19"/>
  <c r="AC19" i="19"/>
  <c r="AD19" i="19"/>
  <c r="AE19" i="19"/>
  <c r="AF19" i="19"/>
  <c r="AG19" i="19"/>
  <c r="AH19" i="19"/>
  <c r="AI19" i="19"/>
  <c r="AJ19" i="19"/>
  <c r="AK19" i="19"/>
  <c r="AL19" i="19"/>
  <c r="AM19" i="19"/>
  <c r="X20" i="19"/>
  <c r="Y20" i="19"/>
  <c r="AA20" i="19"/>
  <c r="AB20" i="19"/>
  <c r="AC20" i="19"/>
  <c r="AE20" i="19"/>
  <c r="AF20" i="19"/>
  <c r="AG20" i="19"/>
  <c r="AI20" i="19"/>
  <c r="AJ20" i="19"/>
  <c r="AK20" i="19"/>
  <c r="AL20" i="19"/>
  <c r="AM20" i="19"/>
  <c r="W22" i="19"/>
  <c r="X22" i="19"/>
  <c r="Y22" i="19"/>
  <c r="AA22" i="19"/>
  <c r="AB22" i="19"/>
  <c r="AC22" i="19"/>
  <c r="AE22" i="19"/>
  <c r="AF22" i="19"/>
  <c r="AG22" i="19"/>
  <c r="AI22" i="19"/>
  <c r="AJ22" i="19"/>
  <c r="AK22" i="19"/>
  <c r="AL22" i="19"/>
  <c r="AM22" i="19"/>
  <c r="W23" i="19"/>
  <c r="X23" i="19"/>
  <c r="Y23" i="19"/>
  <c r="AA23" i="19"/>
  <c r="AB23" i="19"/>
  <c r="AC23" i="19"/>
  <c r="AE23" i="19"/>
  <c r="AF23" i="19"/>
  <c r="AG23" i="19"/>
  <c r="AI23" i="19"/>
  <c r="AJ23" i="19"/>
  <c r="AK23" i="19"/>
  <c r="AL23" i="19"/>
  <c r="AM23" i="19"/>
  <c r="W26" i="19"/>
  <c r="X26" i="19"/>
  <c r="Y26" i="19"/>
  <c r="Z26" i="19"/>
  <c r="AA26" i="19"/>
  <c r="AB26" i="19"/>
  <c r="AC26" i="19"/>
  <c r="AD26" i="19"/>
  <c r="AE26" i="19"/>
  <c r="AF26" i="19"/>
  <c r="AG26" i="19"/>
  <c r="AH26" i="19"/>
  <c r="AI26" i="19"/>
  <c r="AJ26" i="19"/>
  <c r="AK26" i="19"/>
  <c r="AL26" i="19"/>
  <c r="AM26" i="19"/>
  <c r="AS18" i="19"/>
  <c r="AT18" i="19"/>
  <c r="AU18" i="19"/>
  <c r="AV18" i="19"/>
  <c r="AW18" i="19"/>
  <c r="AX18" i="19"/>
  <c r="AY18" i="19"/>
  <c r="AZ18" i="19"/>
  <c r="BA18" i="19"/>
  <c r="BB18" i="19"/>
  <c r="BC18" i="19"/>
  <c r="BD18" i="19"/>
  <c r="BE18" i="19"/>
  <c r="BF18" i="19"/>
  <c r="BG18" i="19"/>
  <c r="AS19" i="19"/>
  <c r="AT19" i="19"/>
  <c r="AU19" i="19"/>
  <c r="AV19" i="19"/>
  <c r="AW19" i="19"/>
  <c r="AX19" i="19"/>
  <c r="AY19" i="19"/>
  <c r="AZ19" i="19"/>
  <c r="BA19" i="19"/>
  <c r="BB19" i="19"/>
  <c r="BC19" i="19"/>
  <c r="BD19" i="19"/>
  <c r="BE19" i="19"/>
  <c r="BF19" i="19"/>
  <c r="BG19" i="19"/>
  <c r="AS20" i="19"/>
  <c r="AT20" i="19"/>
  <c r="AU20" i="19"/>
  <c r="AV20" i="19"/>
  <c r="AW20" i="19"/>
  <c r="AX20" i="19"/>
  <c r="AY20" i="19"/>
  <c r="AZ20" i="19"/>
  <c r="BA20" i="19"/>
  <c r="BB20" i="19"/>
  <c r="BC20" i="19"/>
  <c r="BD20" i="19"/>
  <c r="BE20" i="19"/>
  <c r="BF20" i="19"/>
  <c r="BG20" i="19"/>
  <c r="AS22" i="19"/>
  <c r="AT22" i="19"/>
  <c r="AU22" i="19"/>
  <c r="AV22" i="19"/>
  <c r="AW22" i="19"/>
  <c r="AX22" i="19"/>
  <c r="AY22" i="19"/>
  <c r="AZ22" i="19"/>
  <c r="BA22" i="19"/>
  <c r="BB22" i="19"/>
  <c r="BC22" i="19"/>
  <c r="BD22" i="19"/>
  <c r="BE22" i="19"/>
  <c r="BF22" i="19"/>
  <c r="BG22" i="19"/>
  <c r="AS23" i="19"/>
  <c r="AT23" i="19"/>
  <c r="AU23" i="19"/>
  <c r="AV23" i="19"/>
  <c r="AW23" i="19"/>
  <c r="AX23" i="19"/>
  <c r="AY23" i="19"/>
  <c r="AZ23" i="19"/>
  <c r="BA23" i="19"/>
  <c r="BB23" i="19"/>
  <c r="BC23" i="19"/>
  <c r="BD23" i="19"/>
  <c r="BE23" i="19"/>
  <c r="BF23" i="19"/>
  <c r="BG23" i="19"/>
  <c r="AS26" i="19"/>
  <c r="AT26" i="19"/>
  <c r="AU26" i="19"/>
  <c r="AV26" i="19"/>
  <c r="AW26" i="19"/>
  <c r="AX26" i="19"/>
  <c r="AY26" i="19"/>
  <c r="AZ26" i="19"/>
  <c r="BA26" i="19"/>
  <c r="BB26" i="19"/>
  <c r="BC26" i="19"/>
  <c r="BD26" i="19"/>
  <c r="BE26" i="19"/>
  <c r="BF26" i="19"/>
  <c r="BG26" i="19"/>
  <c r="CD21" i="19" l="1"/>
  <c r="CD24" i="19"/>
  <c r="AR20" i="19"/>
  <c r="AR23" i="19"/>
  <c r="AR19" i="19"/>
  <c r="AR24" i="19"/>
  <c r="AR26" i="19"/>
  <c r="AR22" i="19"/>
  <c r="AR18" i="19"/>
  <c r="AR21" i="19"/>
  <c r="BN26" i="19"/>
  <c r="BN24" i="19"/>
  <c r="BN23" i="19"/>
  <c r="BN22" i="19"/>
  <c r="BN21" i="19"/>
  <c r="BN20" i="19"/>
  <c r="BN19" i="19"/>
  <c r="BN18" i="19"/>
  <c r="B53" i="19"/>
  <c r="H37" i="19" s="1"/>
  <c r="C43" i="19"/>
  <c r="D43" i="19" s="1"/>
  <c r="B34" i="19"/>
  <c r="D42" i="19"/>
  <c r="B37" i="19"/>
  <c r="FI21" i="19"/>
  <c r="EA24" i="19"/>
  <c r="FZ21" i="19"/>
  <c r="EA21" i="19"/>
  <c r="FZ24" i="19"/>
  <c r="CV24" i="19"/>
  <c r="EQ21" i="19"/>
  <c r="CV21" i="19"/>
  <c r="EQ24" i="19"/>
  <c r="DL24" i="19"/>
  <c r="DL21" i="19"/>
  <c r="FI24" i="19"/>
  <c r="V24" i="19"/>
  <c r="V21" i="19"/>
  <c r="AM11" i="7"/>
  <c r="CD13" i="17"/>
  <c r="AP13" i="17"/>
  <c r="Q11" i="7"/>
  <c r="BJ13" i="17"/>
  <c r="U13" i="17"/>
  <c r="K21" i="19"/>
  <c r="K24" i="19"/>
  <c r="V20" i="19"/>
  <c r="V22" i="19"/>
  <c r="V23" i="19"/>
  <c r="V19" i="19"/>
  <c r="V26" i="19"/>
  <c r="V18" i="19"/>
  <c r="K23" i="19"/>
  <c r="K22" i="19"/>
  <c r="K18" i="19"/>
  <c r="K26" i="19"/>
  <c r="K20" i="19"/>
  <c r="K19" i="19"/>
  <c r="AL7" i="7"/>
  <c r="AG8" i="7"/>
  <c r="AB8" i="7"/>
  <c r="W8" i="7"/>
  <c r="AG7" i="7"/>
  <c r="AB7" i="7"/>
  <c r="AK4" i="7"/>
  <c r="AL4" i="7" s="1"/>
  <c r="AF4" i="7"/>
  <c r="AG4" i="7" s="1"/>
  <c r="AA4" i="7"/>
  <c r="AB4" i="7" s="1"/>
  <c r="V4" i="7"/>
  <c r="W4" i="7" s="1"/>
  <c r="AL10" i="7"/>
  <c r="AL9" i="7"/>
  <c r="AJ9" i="7"/>
  <c r="AL8" i="7"/>
  <c r="AJ8" i="7"/>
  <c r="AJ7" i="7"/>
  <c r="AL6" i="7"/>
  <c r="AJ6" i="7"/>
  <c r="AL5" i="7"/>
  <c r="AJ5" i="7"/>
  <c r="AJ4" i="7"/>
  <c r="AE4" i="7"/>
  <c r="AE5" i="7"/>
  <c r="AG5" i="7"/>
  <c r="AE6" i="7"/>
  <c r="AG6" i="7"/>
  <c r="AE7" i="7"/>
  <c r="AE8" i="7"/>
  <c r="AE9" i="7"/>
  <c r="AG9" i="7"/>
  <c r="AG10" i="7"/>
  <c r="AB10" i="7"/>
  <c r="W10" i="7"/>
  <c r="AB9" i="7"/>
  <c r="W9" i="7"/>
  <c r="W7" i="7"/>
  <c r="AB6" i="7"/>
  <c r="W6" i="7"/>
  <c r="AB5" i="7"/>
  <c r="W5" i="7"/>
  <c r="Z4" i="7"/>
  <c r="U4" i="7"/>
  <c r="FS19" i="19"/>
  <c r="FS20" i="19"/>
  <c r="FS22" i="19"/>
  <c r="FS23" i="19"/>
  <c r="FS26" i="19"/>
  <c r="FS18" i="19"/>
  <c r="H35" i="19" l="1"/>
  <c r="H34" i="19"/>
  <c r="H36" i="19"/>
  <c r="H39" i="19"/>
  <c r="H31" i="19"/>
  <c r="H32" i="19"/>
  <c r="H38" i="19"/>
  <c r="H33" i="19"/>
  <c r="D37" i="19"/>
  <c r="D34" i="19"/>
  <c r="AM9" i="7"/>
  <c r="AM10" i="7"/>
  <c r="AM4" i="7"/>
  <c r="AM8" i="7"/>
  <c r="AM7" i="7"/>
  <c r="AM6" i="7"/>
  <c r="AM5" i="7"/>
  <c r="FX19" i="19"/>
  <c r="FX20" i="19"/>
  <c r="FX22" i="19"/>
  <c r="FX23" i="19"/>
  <c r="FX26" i="19"/>
  <c r="FV19" i="19"/>
  <c r="FV20" i="19"/>
  <c r="FV22" i="19"/>
  <c r="FV23" i="19"/>
  <c r="FV26" i="19"/>
  <c r="FW19" i="19"/>
  <c r="FW20" i="19"/>
  <c r="FW22" i="19"/>
  <c r="FW23" i="19"/>
  <c r="FW26" i="19"/>
  <c r="FV18" i="19"/>
  <c r="FW18" i="19"/>
  <c r="FX18" i="19"/>
  <c r="DK19" i="19" l="1"/>
  <c r="DK20" i="19"/>
  <c r="DK22" i="19"/>
  <c r="DK23" i="19"/>
  <c r="DK26" i="19"/>
  <c r="DJ19" i="19"/>
  <c r="DJ20" i="19"/>
  <c r="DJ22" i="19"/>
  <c r="DJ23" i="19"/>
  <c r="DJ26" i="19"/>
  <c r="DI19" i="19"/>
  <c r="DI26" i="19"/>
  <c r="DH19" i="19"/>
  <c r="DH20" i="19"/>
  <c r="DH22" i="19"/>
  <c r="DH23" i="19"/>
  <c r="DH26" i="19"/>
  <c r="DG19" i="19"/>
  <c r="DG20" i="19"/>
  <c r="DG22" i="19"/>
  <c r="DG23" i="19"/>
  <c r="DG26" i="19"/>
  <c r="DF18" i="19"/>
  <c r="DG18" i="19"/>
  <c r="DH18" i="19"/>
  <c r="DI18" i="19"/>
  <c r="DJ18" i="19"/>
  <c r="DK18" i="19"/>
  <c r="BY19" i="19" l="1"/>
  <c r="BY20" i="19"/>
  <c r="BY22" i="19"/>
  <c r="BY23" i="19"/>
  <c r="BY26" i="19"/>
  <c r="BY18" i="19"/>
  <c r="BW18" i="19"/>
  <c r="CX5" i="17" l="1"/>
  <c r="O5" i="7"/>
  <c r="O6" i="7"/>
  <c r="O7" i="7"/>
  <c r="O8" i="7"/>
  <c r="O9" i="7"/>
  <c r="O10" i="7"/>
  <c r="O4" i="7"/>
  <c r="J5" i="7"/>
  <c r="K5" i="7" s="1"/>
  <c r="J6" i="7"/>
  <c r="K6" i="7" s="1"/>
  <c r="J7" i="7"/>
  <c r="K7" i="7" s="1"/>
  <c r="J8" i="7"/>
  <c r="K8" i="7" s="1"/>
  <c r="J9" i="7"/>
  <c r="K9" i="7" s="1"/>
  <c r="J10" i="7"/>
  <c r="K10" i="7" s="1"/>
  <c r="J4" i="7"/>
  <c r="K4" i="7" s="1"/>
  <c r="E5" i="7"/>
  <c r="E6" i="7"/>
  <c r="E7" i="7"/>
  <c r="E8" i="7"/>
  <c r="E9" i="7"/>
  <c r="E10" i="7"/>
  <c r="E4" i="7"/>
  <c r="I10" i="7"/>
  <c r="I9" i="7"/>
  <c r="I8" i="7"/>
  <c r="I7" i="7"/>
  <c r="I6" i="7"/>
  <c r="I5" i="7"/>
  <c r="I4" i="7"/>
  <c r="CC11" i="17" l="1"/>
  <c r="BW11" i="17"/>
  <c r="BQ11" i="17"/>
  <c r="CC10" i="17"/>
  <c r="BW10" i="17"/>
  <c r="BQ10" i="17"/>
  <c r="CC9" i="17"/>
  <c r="BW9" i="17"/>
  <c r="BQ9" i="17"/>
  <c r="CC8" i="17"/>
  <c r="BW8" i="17"/>
  <c r="BQ8" i="17"/>
  <c r="CC6" i="17"/>
  <c r="BV6" i="17"/>
  <c r="BW6" i="17" s="1"/>
  <c r="BQ6" i="17"/>
  <c r="CD10" i="17" l="1"/>
  <c r="CD8" i="17"/>
  <c r="CD7" i="17"/>
  <c r="CD6" i="17"/>
  <c r="CD11" i="17"/>
  <c r="CD5" i="17"/>
  <c r="CD9" i="17"/>
  <c r="BC11" i="17"/>
  <c r="BI11" i="17" l="1"/>
  <c r="AW11" i="17"/>
  <c r="BI10" i="17"/>
  <c r="BC10" i="17"/>
  <c r="AW10" i="17"/>
  <c r="BI9" i="17"/>
  <c r="BC9" i="17"/>
  <c r="AW9" i="17"/>
  <c r="BI8" i="17"/>
  <c r="BC8" i="17"/>
  <c r="AW8" i="17"/>
  <c r="BI7" i="17"/>
  <c r="BC7" i="17"/>
  <c r="AW7" i="17"/>
  <c r="AN9" i="17" l="1"/>
  <c r="AN7" i="17"/>
  <c r="AB9" i="17"/>
  <c r="R9" i="17" l="1"/>
  <c r="D10" i="7" l="1"/>
  <c r="F10" i="7"/>
  <c r="N10" i="7"/>
  <c r="P10" i="7"/>
  <c r="F11" i="17"/>
  <c r="L11" i="17"/>
  <c r="R11" i="17"/>
  <c r="BO26" i="19"/>
  <c r="BP26" i="19"/>
  <c r="BQ26" i="19"/>
  <c r="BR26" i="19"/>
  <c r="BS26" i="19"/>
  <c r="BT26" i="19"/>
  <c r="BU26" i="19"/>
  <c r="BV26" i="19"/>
  <c r="BW26" i="19"/>
  <c r="BX26" i="19"/>
  <c r="CE26" i="19"/>
  <c r="CF26" i="19"/>
  <c r="CG26" i="19"/>
  <c r="CH26" i="19"/>
  <c r="CI26" i="19"/>
  <c r="CJ26" i="19"/>
  <c r="CK26" i="19"/>
  <c r="CL26" i="19"/>
  <c r="CM26" i="19"/>
  <c r="CN26" i="19"/>
  <c r="CO26" i="19"/>
  <c r="CP26" i="19"/>
  <c r="CQ26" i="19"/>
  <c r="CR26" i="19"/>
  <c r="CS26" i="19"/>
  <c r="CT26" i="19"/>
  <c r="CU26" i="19"/>
  <c r="CW26" i="19"/>
  <c r="CX26" i="19"/>
  <c r="CY26" i="19"/>
  <c r="CZ26" i="19"/>
  <c r="DA26" i="19"/>
  <c r="DB26" i="19"/>
  <c r="DC26" i="19"/>
  <c r="DD26" i="19"/>
  <c r="DE26" i="19"/>
  <c r="DF26" i="19"/>
  <c r="DM26" i="19"/>
  <c r="DN26" i="19"/>
  <c r="DO26" i="19"/>
  <c r="DP26" i="19"/>
  <c r="DQ26" i="19"/>
  <c r="DR26" i="19"/>
  <c r="DS26" i="19"/>
  <c r="DT26" i="19"/>
  <c r="DU26" i="19"/>
  <c r="DV26" i="19"/>
  <c r="DW26" i="19"/>
  <c r="DX26" i="19"/>
  <c r="DY26" i="19"/>
  <c r="DZ26" i="19"/>
  <c r="EB26" i="19"/>
  <c r="EC26" i="19"/>
  <c r="ED26" i="19"/>
  <c r="EE26" i="19"/>
  <c r="EF26" i="19"/>
  <c r="EG26" i="19"/>
  <c r="EH26" i="19"/>
  <c r="EI26" i="19"/>
  <c r="EJ26" i="19"/>
  <c r="EK26" i="19"/>
  <c r="EL26" i="19"/>
  <c r="EM26" i="19"/>
  <c r="EN26" i="19"/>
  <c r="EO26" i="19"/>
  <c r="EP26" i="19"/>
  <c r="ER26" i="19"/>
  <c r="ES26" i="19"/>
  <c r="ET26" i="19"/>
  <c r="EU26" i="19"/>
  <c r="EV26" i="19"/>
  <c r="EW26" i="19"/>
  <c r="EX26" i="19"/>
  <c r="EY26" i="19"/>
  <c r="EZ26" i="19"/>
  <c r="FA26" i="19"/>
  <c r="FB26" i="19"/>
  <c r="FC26" i="19"/>
  <c r="FD26" i="19"/>
  <c r="FE26" i="19"/>
  <c r="FF26" i="19"/>
  <c r="FG26" i="19"/>
  <c r="FH26" i="19"/>
  <c r="FJ26" i="19"/>
  <c r="FK26" i="19"/>
  <c r="FL26" i="19"/>
  <c r="FM26" i="19"/>
  <c r="FN26" i="19"/>
  <c r="FO26" i="19"/>
  <c r="FP26" i="19"/>
  <c r="FQ26" i="19"/>
  <c r="FR26" i="19"/>
  <c r="FT26" i="19"/>
  <c r="FU26" i="19"/>
  <c r="FY26" i="19"/>
  <c r="CV12" i="19"/>
  <c r="DL12" i="19"/>
  <c r="EA12" i="19"/>
  <c r="EQ12" i="19"/>
  <c r="FI12" i="19"/>
  <c r="FZ12" i="19"/>
  <c r="CD26" i="19" l="1"/>
  <c r="Q10" i="7"/>
  <c r="AP11" i="17"/>
  <c r="B39" i="19"/>
  <c r="BJ11" i="17"/>
  <c r="DL26" i="19"/>
  <c r="FI26" i="19"/>
  <c r="FZ26" i="19"/>
  <c r="EA26" i="19"/>
  <c r="CV26" i="19"/>
  <c r="EQ26" i="19"/>
  <c r="D39" i="19" l="1"/>
  <c r="D4" i="7" l="1"/>
  <c r="F8" i="17"/>
  <c r="L8" i="17"/>
  <c r="R8" i="17"/>
  <c r="AB8" i="17"/>
  <c r="AN8" i="17"/>
  <c r="R10" i="17"/>
  <c r="FF18" i="19"/>
  <c r="FF19" i="19"/>
  <c r="FF20" i="19"/>
  <c r="FF22" i="19"/>
  <c r="FF23" i="19"/>
  <c r="FB18" i="19"/>
  <c r="FB19" i="19"/>
  <c r="EX18" i="19"/>
  <c r="EX19" i="19"/>
  <c r="EX20" i="19"/>
  <c r="EX22" i="19"/>
  <c r="EX23" i="19"/>
  <c r="ET18" i="19"/>
  <c r="ET19" i="19"/>
  <c r="ET20" i="19"/>
  <c r="ET22" i="19"/>
  <c r="ET23" i="19"/>
  <c r="EL18" i="19"/>
  <c r="EL19" i="19"/>
  <c r="EL20" i="19"/>
  <c r="EL22" i="19"/>
  <c r="EL23" i="19"/>
  <c r="CV4" i="19"/>
  <c r="DL4" i="19"/>
  <c r="EA4" i="19"/>
  <c r="EQ4" i="19"/>
  <c r="FI4" i="19"/>
  <c r="FZ4" i="19"/>
  <c r="CV5" i="19"/>
  <c r="DL5" i="19"/>
  <c r="EA5" i="19"/>
  <c r="EQ5" i="19"/>
  <c r="FI5" i="19"/>
  <c r="FZ5" i="19"/>
  <c r="CV6" i="19"/>
  <c r="DL6" i="19"/>
  <c r="EA6" i="19"/>
  <c r="EQ6" i="19"/>
  <c r="FI6" i="19"/>
  <c r="FZ6" i="19"/>
  <c r="CV8" i="19"/>
  <c r="DL8" i="19"/>
  <c r="EA8" i="19"/>
  <c r="EQ8" i="19"/>
  <c r="FI8" i="19"/>
  <c r="FZ8" i="19"/>
  <c r="CV9" i="19"/>
  <c r="DL9" i="19"/>
  <c r="EA9" i="19"/>
  <c r="EQ9" i="19"/>
  <c r="FI9" i="19"/>
  <c r="FZ9" i="19"/>
  <c r="C44" i="19"/>
  <c r="C45" i="19"/>
  <c r="D45" i="19" s="1"/>
  <c r="C46" i="19"/>
  <c r="D46" i="19" s="1"/>
  <c r="CV17" i="19"/>
  <c r="DL17" i="19"/>
  <c r="EA17" i="19"/>
  <c r="EQ17" i="19"/>
  <c r="FI17" i="19"/>
  <c r="FZ17" i="19"/>
  <c r="BO18" i="19"/>
  <c r="BP18" i="19"/>
  <c r="BQ18" i="19"/>
  <c r="BR18" i="19"/>
  <c r="BS18" i="19"/>
  <c r="BT18" i="19"/>
  <c r="BU18" i="19"/>
  <c r="BV18" i="19"/>
  <c r="BX18" i="19"/>
  <c r="CE18" i="19"/>
  <c r="CF18" i="19"/>
  <c r="CG18" i="19"/>
  <c r="CH18" i="19"/>
  <c r="CI18" i="19"/>
  <c r="CJ18" i="19"/>
  <c r="CK18" i="19"/>
  <c r="CL18" i="19"/>
  <c r="CM18" i="19"/>
  <c r="CN18" i="19"/>
  <c r="CO18" i="19"/>
  <c r="CP18" i="19"/>
  <c r="CQ18" i="19"/>
  <c r="CR18" i="19"/>
  <c r="CS18" i="19"/>
  <c r="CT18" i="19"/>
  <c r="CU18" i="19"/>
  <c r="CW18" i="19"/>
  <c r="CX18" i="19"/>
  <c r="CY18" i="19"/>
  <c r="CZ18" i="19"/>
  <c r="DA18" i="19"/>
  <c r="DB18" i="19"/>
  <c r="DC18" i="19"/>
  <c r="DD18" i="19"/>
  <c r="DE18" i="19"/>
  <c r="DM18" i="19"/>
  <c r="DN18" i="19"/>
  <c r="DO18" i="19"/>
  <c r="DP18" i="19"/>
  <c r="DQ18" i="19"/>
  <c r="DR18" i="19"/>
  <c r="DS18" i="19"/>
  <c r="DT18" i="19"/>
  <c r="DU18" i="19"/>
  <c r="DV18" i="19"/>
  <c r="DW18" i="19"/>
  <c r="DX18" i="19"/>
  <c r="DY18" i="19"/>
  <c r="DZ18" i="19"/>
  <c r="EB18" i="19"/>
  <c r="EC18" i="19"/>
  <c r="ED18" i="19"/>
  <c r="EE18" i="19"/>
  <c r="EF18" i="19"/>
  <c r="EG18" i="19"/>
  <c r="EH18" i="19"/>
  <c r="EI18" i="19"/>
  <c r="EJ18" i="19"/>
  <c r="EK18" i="19"/>
  <c r="EM18" i="19"/>
  <c r="EN18" i="19"/>
  <c r="EO18" i="19"/>
  <c r="EP18" i="19"/>
  <c r="ER18" i="19"/>
  <c r="ES18" i="19"/>
  <c r="EU18" i="19"/>
  <c r="EV18" i="19"/>
  <c r="EW18" i="19"/>
  <c r="EY18" i="19"/>
  <c r="EZ18" i="19"/>
  <c r="FA18" i="19"/>
  <c r="FC18" i="19"/>
  <c r="FD18" i="19"/>
  <c r="FE18" i="19"/>
  <c r="FG18" i="19"/>
  <c r="FH18" i="19"/>
  <c r="FJ18" i="19"/>
  <c r="FK18" i="19"/>
  <c r="FL18" i="19"/>
  <c r="FM18" i="19"/>
  <c r="FN18" i="19"/>
  <c r="FO18" i="19"/>
  <c r="FP18" i="19"/>
  <c r="FQ18" i="19"/>
  <c r="FR18" i="19"/>
  <c r="FT18" i="19"/>
  <c r="FU18" i="19"/>
  <c r="FY18" i="19"/>
  <c r="BO19" i="19"/>
  <c r="BP19" i="19"/>
  <c r="BQ19" i="19"/>
  <c r="BR19" i="19"/>
  <c r="BS19" i="19"/>
  <c r="BT19" i="19"/>
  <c r="BU19" i="19"/>
  <c r="BV19" i="19"/>
  <c r="BW19" i="19"/>
  <c r="BX19" i="19"/>
  <c r="CE19" i="19"/>
  <c r="CF19" i="19"/>
  <c r="CG19" i="19"/>
  <c r="CH19" i="19"/>
  <c r="CI19" i="19"/>
  <c r="CJ19" i="19"/>
  <c r="CK19" i="19"/>
  <c r="CL19" i="19"/>
  <c r="CM19" i="19"/>
  <c r="CN19" i="19"/>
  <c r="CO19" i="19"/>
  <c r="CP19" i="19"/>
  <c r="CQ19" i="19"/>
  <c r="CR19" i="19"/>
  <c r="CS19" i="19"/>
  <c r="CT19" i="19"/>
  <c r="CU19" i="19"/>
  <c r="CW19" i="19"/>
  <c r="CX19" i="19"/>
  <c r="CY19" i="19"/>
  <c r="CZ19" i="19"/>
  <c r="DA19" i="19"/>
  <c r="DB19" i="19"/>
  <c r="DC19" i="19"/>
  <c r="DD19" i="19"/>
  <c r="DE19" i="19"/>
  <c r="DF19" i="19"/>
  <c r="DM19" i="19"/>
  <c r="DN19" i="19"/>
  <c r="DO19" i="19"/>
  <c r="DP19" i="19"/>
  <c r="DQ19" i="19"/>
  <c r="DR19" i="19"/>
  <c r="DS19" i="19"/>
  <c r="DT19" i="19"/>
  <c r="DU19" i="19"/>
  <c r="DV19" i="19"/>
  <c r="DW19" i="19"/>
  <c r="DX19" i="19"/>
  <c r="DY19" i="19"/>
  <c r="DZ19" i="19"/>
  <c r="EB19" i="19"/>
  <c r="EC19" i="19"/>
  <c r="ED19" i="19"/>
  <c r="EE19" i="19"/>
  <c r="EF19" i="19"/>
  <c r="EG19" i="19"/>
  <c r="EH19" i="19"/>
  <c r="EI19" i="19"/>
  <c r="EJ19" i="19"/>
  <c r="EK19" i="19"/>
  <c r="EM19" i="19"/>
  <c r="EN19" i="19"/>
  <c r="EO19" i="19"/>
  <c r="EP19" i="19"/>
  <c r="ER19" i="19"/>
  <c r="ES19" i="19"/>
  <c r="EU19" i="19"/>
  <c r="EV19" i="19"/>
  <c r="EW19" i="19"/>
  <c r="EY19" i="19"/>
  <c r="EZ19" i="19"/>
  <c r="FA19" i="19"/>
  <c r="FC19" i="19"/>
  <c r="FD19" i="19"/>
  <c r="FE19" i="19"/>
  <c r="FG19" i="19"/>
  <c r="FH19" i="19"/>
  <c r="FJ19" i="19"/>
  <c r="FK19" i="19"/>
  <c r="FL19" i="19"/>
  <c r="FM19" i="19"/>
  <c r="FN19" i="19"/>
  <c r="FO19" i="19"/>
  <c r="FP19" i="19"/>
  <c r="FQ19" i="19"/>
  <c r="FR19" i="19"/>
  <c r="FT19" i="19"/>
  <c r="FU19" i="19"/>
  <c r="FY19" i="19"/>
  <c r="BO20" i="19"/>
  <c r="BP20" i="19"/>
  <c r="BQ20" i="19"/>
  <c r="BR20" i="19"/>
  <c r="BS20" i="19"/>
  <c r="BT20" i="19"/>
  <c r="BU20" i="19"/>
  <c r="BV20" i="19"/>
  <c r="BW20" i="19"/>
  <c r="BX20" i="19"/>
  <c r="CE20" i="19"/>
  <c r="CF20" i="19"/>
  <c r="CG20" i="19"/>
  <c r="CH20" i="19"/>
  <c r="CI20" i="19"/>
  <c r="CJ20" i="19"/>
  <c r="CL20" i="19"/>
  <c r="CM20" i="19"/>
  <c r="CN20" i="19"/>
  <c r="CO20" i="19"/>
  <c r="CP20" i="19"/>
  <c r="CQ20" i="19"/>
  <c r="CR20" i="19"/>
  <c r="CU20" i="19"/>
  <c r="CW20" i="19"/>
  <c r="CX20" i="19"/>
  <c r="CY20" i="19"/>
  <c r="CZ20" i="19"/>
  <c r="DB20" i="19"/>
  <c r="DD20" i="19"/>
  <c r="DE20" i="19"/>
  <c r="DF20" i="19"/>
  <c r="DM20" i="19"/>
  <c r="DN20" i="19"/>
  <c r="DO20" i="19"/>
  <c r="DP20" i="19"/>
  <c r="DQ20" i="19"/>
  <c r="DS20" i="19"/>
  <c r="DT20" i="19"/>
  <c r="DU20" i="19"/>
  <c r="DV20" i="19"/>
  <c r="DW20" i="19"/>
  <c r="DX20" i="19"/>
  <c r="DY20" i="19"/>
  <c r="DZ20" i="19"/>
  <c r="EB20" i="19"/>
  <c r="EC20" i="19"/>
  <c r="ED20" i="19"/>
  <c r="EE20" i="19"/>
  <c r="EF20" i="19"/>
  <c r="EG20" i="19"/>
  <c r="EH20" i="19"/>
  <c r="EI20" i="19"/>
  <c r="EJ20" i="19"/>
  <c r="EK20" i="19"/>
  <c r="EM20" i="19"/>
  <c r="EN20" i="19"/>
  <c r="EO20" i="19"/>
  <c r="EP20" i="19"/>
  <c r="ER20" i="19"/>
  <c r="ES20" i="19"/>
  <c r="EV20" i="19"/>
  <c r="EW20" i="19"/>
  <c r="EY20" i="19"/>
  <c r="EZ20" i="19"/>
  <c r="FA20" i="19"/>
  <c r="FC20" i="19"/>
  <c r="FD20" i="19"/>
  <c r="FE20" i="19"/>
  <c r="FG20" i="19"/>
  <c r="FH20" i="19"/>
  <c r="FJ20" i="19"/>
  <c r="FL20" i="19"/>
  <c r="FM20" i="19"/>
  <c r="FN20" i="19"/>
  <c r="FO20" i="19"/>
  <c r="FP20" i="19"/>
  <c r="FQ20" i="19"/>
  <c r="FR20" i="19"/>
  <c r="FT20" i="19"/>
  <c r="FU20" i="19"/>
  <c r="FY20" i="19"/>
  <c r="BO22" i="19"/>
  <c r="BP22" i="19"/>
  <c r="BQ22" i="19"/>
  <c r="BR22" i="19"/>
  <c r="BS22" i="19"/>
  <c r="BT22" i="19"/>
  <c r="BU22" i="19"/>
  <c r="BV22" i="19"/>
  <c r="BW22" i="19"/>
  <c r="BX22" i="19"/>
  <c r="CE22" i="19"/>
  <c r="CF22" i="19"/>
  <c r="CG22" i="19"/>
  <c r="CH22" i="19"/>
  <c r="CI22" i="19"/>
  <c r="CJ22" i="19"/>
  <c r="CL22" i="19"/>
  <c r="CM22" i="19"/>
  <c r="CN22" i="19"/>
  <c r="CO22" i="19"/>
  <c r="CP22" i="19"/>
  <c r="CQ22" i="19"/>
  <c r="CR22" i="19"/>
  <c r="CU22" i="19"/>
  <c r="CW22" i="19"/>
  <c r="CX22" i="19"/>
  <c r="CY22" i="19"/>
  <c r="CZ22" i="19"/>
  <c r="DB22" i="19"/>
  <c r="DD22" i="19"/>
  <c r="DE22" i="19"/>
  <c r="DF22" i="19"/>
  <c r="DM22" i="19"/>
  <c r="DN22" i="19"/>
  <c r="DO22" i="19"/>
  <c r="DP22" i="19"/>
  <c r="DQ22" i="19"/>
  <c r="DR22" i="19"/>
  <c r="DS22" i="19"/>
  <c r="DT22" i="19"/>
  <c r="DU22" i="19"/>
  <c r="DV22" i="19"/>
  <c r="DW22" i="19"/>
  <c r="DX22" i="19"/>
  <c r="DY22" i="19"/>
  <c r="DZ22" i="19"/>
  <c r="EB22" i="19"/>
  <c r="EC22" i="19"/>
  <c r="ED22" i="19"/>
  <c r="EE22" i="19"/>
  <c r="EF22" i="19"/>
  <c r="EG22" i="19"/>
  <c r="EH22" i="19"/>
  <c r="EI22" i="19"/>
  <c r="EJ22" i="19"/>
  <c r="EK22" i="19"/>
  <c r="EM22" i="19"/>
  <c r="EN22" i="19"/>
  <c r="EO22" i="19"/>
  <c r="EP22" i="19"/>
  <c r="ER22" i="19"/>
  <c r="ES22" i="19"/>
  <c r="EU22" i="19"/>
  <c r="EV22" i="19"/>
  <c r="EW22" i="19"/>
  <c r="EY22" i="19"/>
  <c r="EZ22" i="19"/>
  <c r="FA22" i="19"/>
  <c r="FC22" i="19"/>
  <c r="FD22" i="19"/>
  <c r="FE22" i="19"/>
  <c r="FG22" i="19"/>
  <c r="FH22" i="19"/>
  <c r="FJ22" i="19"/>
  <c r="FL22" i="19"/>
  <c r="FM22" i="19"/>
  <c r="FN22" i="19"/>
  <c r="FO22" i="19"/>
  <c r="FP22" i="19"/>
  <c r="FQ22" i="19"/>
  <c r="FR22" i="19"/>
  <c r="FT22" i="19"/>
  <c r="FY22" i="19"/>
  <c r="BO23" i="19"/>
  <c r="BP23" i="19"/>
  <c r="BQ23" i="19"/>
  <c r="BR23" i="19"/>
  <c r="BS23" i="19"/>
  <c r="BT23" i="19"/>
  <c r="BU23" i="19"/>
  <c r="BV23" i="19"/>
  <c r="BW23" i="19"/>
  <c r="BX23" i="19"/>
  <c r="CE23" i="19"/>
  <c r="CF23" i="19"/>
  <c r="CG23" i="19"/>
  <c r="CH23" i="19"/>
  <c r="CI23" i="19"/>
  <c r="CJ23" i="19"/>
  <c r="CL23" i="19"/>
  <c r="CM23" i="19"/>
  <c r="CN23" i="19"/>
  <c r="CO23" i="19"/>
  <c r="CP23" i="19"/>
  <c r="CQ23" i="19"/>
  <c r="CR23" i="19"/>
  <c r="CU23" i="19"/>
  <c r="CW23" i="19"/>
  <c r="CX23" i="19"/>
  <c r="CY23" i="19"/>
  <c r="CZ23" i="19"/>
  <c r="DB23" i="19"/>
  <c r="DD23" i="19"/>
  <c r="DE23" i="19"/>
  <c r="DF23" i="19"/>
  <c r="DM23" i="19"/>
  <c r="DN23" i="19"/>
  <c r="DO23" i="19"/>
  <c r="DP23" i="19"/>
  <c r="DQ23" i="19"/>
  <c r="DR23" i="19"/>
  <c r="DS23" i="19"/>
  <c r="DT23" i="19"/>
  <c r="DU23" i="19"/>
  <c r="DV23" i="19"/>
  <c r="DW23" i="19"/>
  <c r="DX23" i="19"/>
  <c r="DY23" i="19"/>
  <c r="DZ23" i="19"/>
  <c r="EB23" i="19"/>
  <c r="EC23" i="19"/>
  <c r="ED23" i="19"/>
  <c r="EE23" i="19"/>
  <c r="EF23" i="19"/>
  <c r="EG23" i="19"/>
  <c r="EH23" i="19"/>
  <c r="EI23" i="19"/>
  <c r="EJ23" i="19"/>
  <c r="EK23" i="19"/>
  <c r="EM23" i="19"/>
  <c r="EN23" i="19"/>
  <c r="EO23" i="19"/>
  <c r="EP23" i="19"/>
  <c r="ER23" i="19"/>
  <c r="ES23" i="19"/>
  <c r="EU23" i="19"/>
  <c r="EV23" i="19"/>
  <c r="EW23" i="19"/>
  <c r="EY23" i="19"/>
  <c r="EZ23" i="19"/>
  <c r="FA23" i="19"/>
  <c r="FC23" i="19"/>
  <c r="FD23" i="19"/>
  <c r="FE23" i="19"/>
  <c r="FG23" i="19"/>
  <c r="FH23" i="19"/>
  <c r="FJ23" i="19"/>
  <c r="FL23" i="19"/>
  <c r="FM23" i="19"/>
  <c r="FN23" i="19"/>
  <c r="FO23" i="19"/>
  <c r="FP23" i="19"/>
  <c r="FQ23" i="19"/>
  <c r="FR23" i="19"/>
  <c r="FT23" i="19"/>
  <c r="FY23" i="19"/>
  <c r="F4" i="7"/>
  <c r="N4" i="7"/>
  <c r="P4" i="7"/>
  <c r="D5" i="7"/>
  <c r="F5" i="7"/>
  <c r="N5" i="7"/>
  <c r="P5" i="7"/>
  <c r="D6" i="7"/>
  <c r="F6" i="7"/>
  <c r="N6" i="7"/>
  <c r="P6" i="7"/>
  <c r="D7" i="7"/>
  <c r="F7" i="7"/>
  <c r="N7" i="7"/>
  <c r="P7" i="7"/>
  <c r="D8" i="7"/>
  <c r="F8" i="7"/>
  <c r="N8" i="7"/>
  <c r="P8" i="7"/>
  <c r="D9" i="7"/>
  <c r="F9" i="7"/>
  <c r="N9" i="7"/>
  <c r="P9" i="7"/>
  <c r="CD19" i="19" l="1"/>
  <c r="CD22" i="19"/>
  <c r="CD18" i="19"/>
  <c r="CD20" i="19"/>
  <c r="CD23" i="19"/>
  <c r="D44" i="19"/>
  <c r="C53" i="19"/>
  <c r="B31" i="19"/>
  <c r="Q9" i="7"/>
  <c r="Q6" i="7"/>
  <c r="Q8" i="7"/>
  <c r="Q7" i="7"/>
  <c r="U10" i="17"/>
  <c r="U7" i="17"/>
  <c r="AP6" i="17"/>
  <c r="AP10" i="17"/>
  <c r="U9" i="17"/>
  <c r="AP7" i="17"/>
  <c r="U6" i="17"/>
  <c r="B35" i="19"/>
  <c r="B33" i="19"/>
  <c r="B36" i="19"/>
  <c r="B32" i="19"/>
  <c r="Q5" i="7"/>
  <c r="Q4" i="7"/>
  <c r="BJ10" i="17"/>
  <c r="BJ8" i="17"/>
  <c r="BJ5" i="17"/>
  <c r="BJ9" i="17"/>
  <c r="BJ7" i="17"/>
  <c r="BJ6" i="17"/>
  <c r="AP5" i="17"/>
  <c r="EA23" i="19"/>
  <c r="EQ23" i="19"/>
  <c r="U5" i="17"/>
  <c r="EQ22" i="19"/>
  <c r="EA22" i="19"/>
  <c r="EQ20" i="19"/>
  <c r="EA20" i="19"/>
  <c r="EQ19" i="19"/>
  <c r="EA19" i="19"/>
  <c r="EQ18" i="19"/>
  <c r="EA18" i="19"/>
  <c r="FZ23" i="19"/>
  <c r="DL23" i="19"/>
  <c r="CV23" i="19"/>
  <c r="FZ20" i="19"/>
  <c r="DL20" i="19"/>
  <c r="CV20" i="19"/>
  <c r="FZ19" i="19"/>
  <c r="DL19" i="19"/>
  <c r="CV19" i="19"/>
  <c r="FZ22" i="19"/>
  <c r="DL22" i="19"/>
  <c r="CV22" i="19"/>
  <c r="FZ18" i="19"/>
  <c r="DL18" i="19"/>
  <c r="CV18" i="19"/>
  <c r="FI22" i="19"/>
  <c r="FI20" i="19"/>
  <c r="FI19" i="19"/>
  <c r="FI23" i="19"/>
  <c r="FI18" i="19"/>
  <c r="D31" i="19" l="1"/>
  <c r="E31" i="19" s="1"/>
  <c r="D53" i="19"/>
  <c r="E38" i="19"/>
  <c r="E37" i="19"/>
  <c r="E34" i="19"/>
  <c r="E39" i="19"/>
  <c r="D32" i="19"/>
  <c r="D35" i="19"/>
  <c r="D36" i="19"/>
  <c r="D33" i="19"/>
  <c r="C38" i="19" l="1"/>
  <c r="C10" i="8" s="1"/>
  <c r="F10" i="8" s="1"/>
  <c r="C39" i="19"/>
  <c r="C11" i="8" s="1"/>
  <c r="F11" i="8" s="1"/>
  <c r="C37" i="19"/>
  <c r="C9" i="8" s="1"/>
  <c r="F9" i="8" s="1"/>
  <c r="C31" i="19"/>
  <c r="C3" i="8" s="1"/>
  <c r="F3" i="8" s="1"/>
  <c r="C34" i="19"/>
  <c r="C6" i="8" s="1"/>
  <c r="F6" i="8" s="1"/>
  <c r="E33" i="19"/>
  <c r="E36" i="19"/>
  <c r="E35" i="19"/>
  <c r="E32" i="19"/>
  <c r="C32" i="19" l="1"/>
  <c r="C4" i="8" s="1"/>
  <c r="F4" i="8" s="1"/>
  <c r="C36" i="19"/>
  <c r="C8" i="8" s="1"/>
  <c r="F8" i="8" s="1"/>
  <c r="C35" i="19"/>
  <c r="C7" i="8" s="1"/>
  <c r="F7" i="8" s="1"/>
  <c r="C33" i="19"/>
  <c r="C5" i="8" s="1"/>
  <c r="F5" i="8" s="1"/>
  <c r="B6" i="8" l="1"/>
  <c r="B11" i="8"/>
  <c r="B5" i="8"/>
  <c r="B3" i="8"/>
  <c r="B10" i="8"/>
  <c r="B7" i="8"/>
  <c r="B9" i="8"/>
  <c r="B4" i="8"/>
  <c r="B8" i="8"/>
</calcChain>
</file>

<file path=xl/comments1.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1">
      <text>
        <r>
          <rPr>
            <b/>
            <sz val="9"/>
            <color indexed="81"/>
            <rFont val="Tahoma"/>
            <family val="2"/>
            <charset val="238"/>
          </rPr>
          <t>Vsetín 28.12.2016</t>
        </r>
        <r>
          <rPr>
            <sz val="9"/>
            <color indexed="81"/>
            <rFont val="Tahoma"/>
            <family val="2"/>
            <charset val="238"/>
          </rPr>
          <t xml:space="preserve">
</t>
        </r>
      </text>
    </comment>
    <comment ref="E3" authorId="1">
      <text>
        <r>
          <rPr>
            <b/>
            <sz val="9"/>
            <color indexed="81"/>
            <rFont val="Tahoma"/>
            <family val="2"/>
            <charset val="238"/>
          </rPr>
          <t>Karviná 13.5.2017</t>
        </r>
      </text>
    </comment>
    <comment ref="F3" authorId="1">
      <text>
        <r>
          <rPr>
            <b/>
            <sz val="9"/>
            <color indexed="81"/>
            <rFont val="Tahoma"/>
            <family val="2"/>
            <charset val="238"/>
          </rPr>
          <t>Havířov 3.6.2017</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Havířov 17.9.2017</t>
        </r>
        <r>
          <rPr>
            <sz val="9"/>
            <color indexed="81"/>
            <rFont val="Tahoma"/>
            <family val="2"/>
            <charset val="238"/>
          </rPr>
          <t xml:space="preserve">
</t>
        </r>
      </text>
    </comment>
    <comment ref="L3" authorId="0">
      <text>
        <r>
          <rPr>
            <b/>
            <sz val="9"/>
            <color indexed="81"/>
            <rFont val="Tahoma"/>
            <family val="2"/>
            <charset val="238"/>
          </rPr>
          <t>Havířov 17.9.2017</t>
        </r>
        <r>
          <rPr>
            <sz val="9"/>
            <color indexed="81"/>
            <rFont val="Tahoma"/>
            <family val="2"/>
            <charset val="238"/>
          </rPr>
          <t xml:space="preserve">
</t>
        </r>
      </text>
    </comment>
    <comment ref="M3" authorId="1">
      <text>
        <r>
          <rPr>
            <b/>
            <sz val="9"/>
            <color indexed="81"/>
            <rFont val="Tahoma"/>
            <family val="2"/>
            <charset val="238"/>
          </rPr>
          <t>Havířov 17.6.2017</t>
        </r>
        <r>
          <rPr>
            <sz val="9"/>
            <color indexed="81"/>
            <rFont val="Tahoma"/>
            <family val="2"/>
            <charset val="238"/>
          </rPr>
          <t xml:space="preserve">
</t>
        </r>
      </text>
    </comment>
    <comment ref="N3" authorId="1">
      <text>
        <r>
          <rPr>
            <b/>
            <sz val="9"/>
            <color indexed="81"/>
            <rFont val="Tahoma"/>
            <family val="2"/>
            <charset val="238"/>
          </rPr>
          <t>Havířov 3.6.2017</t>
        </r>
        <r>
          <rPr>
            <sz val="9"/>
            <color indexed="81"/>
            <rFont val="Tahoma"/>
            <family val="2"/>
            <charset val="238"/>
          </rPr>
          <t xml:space="preserve">
</t>
        </r>
      </text>
    </comment>
    <comment ref="Q3" authorId="1">
      <text>
        <r>
          <rPr>
            <b/>
            <sz val="9"/>
            <color indexed="81"/>
            <rFont val="Tahoma"/>
            <family val="2"/>
            <charset val="238"/>
          </rPr>
          <t>Bruntál 26.3.2017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Havířov 17.9.2017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1">
      <text>
        <r>
          <rPr>
            <b/>
            <sz val="9"/>
            <color indexed="81"/>
            <rFont val="Tahoma"/>
            <family val="2"/>
            <charset val="238"/>
          </rPr>
          <t>Havířov 17.6.2017</t>
        </r>
        <r>
          <rPr>
            <sz val="9"/>
            <color indexed="81"/>
            <rFont val="Tahoma"/>
            <family val="2"/>
            <charset val="238"/>
          </rPr>
          <t xml:space="preserve">
</t>
        </r>
      </text>
    </comment>
    <comment ref="F4" authorId="1">
      <text>
        <r>
          <rPr>
            <b/>
            <sz val="9"/>
            <color indexed="81"/>
            <rFont val="Tahoma"/>
            <family val="2"/>
            <charset val="238"/>
          </rPr>
          <t>Karviná 13.5.2017</t>
        </r>
        <r>
          <rPr>
            <sz val="9"/>
            <color indexed="81"/>
            <rFont val="Tahoma"/>
            <family val="2"/>
            <charset val="238"/>
          </rPr>
          <t xml:space="preserve">
</t>
        </r>
      </text>
    </comment>
    <comment ref="H4" authorId="1">
      <text>
        <r>
          <rPr>
            <b/>
            <sz val="9"/>
            <color indexed="81"/>
            <rFont val="Tahoma"/>
            <family val="2"/>
            <charset val="238"/>
          </rPr>
          <t>Karviná 13.5.2017</t>
        </r>
      </text>
    </comment>
    <comment ref="I4" authorId="1">
      <text>
        <r>
          <rPr>
            <b/>
            <sz val="9"/>
            <color indexed="81"/>
            <rFont val="Tahoma"/>
            <family val="2"/>
            <charset val="238"/>
          </rPr>
          <t>Opava 26.11.2016</t>
        </r>
      </text>
    </comment>
    <comment ref="K4" authorId="1">
      <text>
        <r>
          <rPr>
            <b/>
            <sz val="9"/>
            <color indexed="81"/>
            <rFont val="Tahoma"/>
            <family val="2"/>
            <charset val="238"/>
          </rPr>
          <t>Karviná 13.5.2017</t>
        </r>
        <r>
          <rPr>
            <sz val="9"/>
            <color indexed="81"/>
            <rFont val="Tahoma"/>
            <family val="2"/>
            <charset val="238"/>
          </rPr>
          <t xml:space="preserve">
</t>
        </r>
      </text>
    </comment>
    <comment ref="L4" authorId="1">
      <text>
        <r>
          <rPr>
            <b/>
            <sz val="9"/>
            <color indexed="81"/>
            <rFont val="Tahoma"/>
            <family val="2"/>
            <charset val="238"/>
          </rPr>
          <t>Havířov 17.6.2017</t>
        </r>
        <r>
          <rPr>
            <sz val="9"/>
            <color indexed="81"/>
            <rFont val="Tahoma"/>
            <family val="2"/>
            <charset val="238"/>
          </rPr>
          <t xml:space="preserve">
</t>
        </r>
      </text>
    </comment>
    <comment ref="Q4" authorId="1">
      <text>
        <r>
          <rPr>
            <b/>
            <sz val="9"/>
            <color indexed="81"/>
            <rFont val="Tahoma"/>
            <family val="2"/>
            <charset val="238"/>
          </rPr>
          <t>Havířov 17.6.2017</t>
        </r>
        <r>
          <rPr>
            <sz val="9"/>
            <color indexed="81"/>
            <rFont val="Tahoma"/>
            <family val="2"/>
            <charset val="238"/>
          </rPr>
          <t xml:space="preserve">
</t>
        </r>
      </text>
    </comment>
    <comment ref="R4" authorId="1">
      <text>
        <r>
          <rPr>
            <b/>
            <sz val="9"/>
            <color indexed="81"/>
            <rFont val="Tahoma"/>
            <family val="2"/>
            <charset val="238"/>
          </rPr>
          <t>Bohumín 16.12.2016</t>
        </r>
        <r>
          <rPr>
            <sz val="9"/>
            <color indexed="81"/>
            <rFont val="Tahoma"/>
            <family val="2"/>
            <charset val="238"/>
          </rPr>
          <t xml:space="preserve">
klubové závody</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1">
      <text>
        <r>
          <rPr>
            <b/>
            <sz val="9"/>
            <color indexed="81"/>
            <rFont val="Tahoma"/>
            <family val="2"/>
            <charset val="238"/>
          </rPr>
          <t>Vsetín 28.12.2016</t>
        </r>
        <r>
          <rPr>
            <sz val="9"/>
            <color indexed="81"/>
            <rFont val="Tahoma"/>
            <family val="2"/>
            <charset val="238"/>
          </rPr>
          <t xml:space="preserve">
</t>
        </r>
      </text>
    </comment>
    <comment ref="E5" authorId="1">
      <text>
        <r>
          <rPr>
            <b/>
            <sz val="9"/>
            <color indexed="81"/>
            <rFont val="Tahoma"/>
            <family val="2"/>
            <charset val="238"/>
          </rPr>
          <t>Bruntál 25.3.2017</t>
        </r>
      </text>
    </comment>
    <comment ref="F5" authorId="1">
      <text>
        <r>
          <rPr>
            <b/>
            <sz val="9"/>
            <color indexed="81"/>
            <rFont val="Tahoma"/>
            <family val="2"/>
            <charset val="238"/>
          </rPr>
          <t>Havířov 17.6.2017</t>
        </r>
        <r>
          <rPr>
            <sz val="9"/>
            <color indexed="81"/>
            <rFont val="Tahoma"/>
            <family val="2"/>
            <charset val="238"/>
          </rPr>
          <t xml:space="preserve">
</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1">
      <text>
        <r>
          <rPr>
            <b/>
            <sz val="9"/>
            <color indexed="81"/>
            <rFont val="Tahoma"/>
            <family val="2"/>
            <charset val="238"/>
          </rPr>
          <t>Havířov 17.6.2017</t>
        </r>
      </text>
    </comment>
    <comment ref="L5" authorId="0">
      <text>
        <r>
          <rPr>
            <b/>
            <sz val="9"/>
            <color indexed="81"/>
            <rFont val="Tahoma"/>
            <family val="2"/>
            <charset val="238"/>
          </rPr>
          <t>Havířov 17.9.2017</t>
        </r>
        <r>
          <rPr>
            <sz val="9"/>
            <color indexed="81"/>
            <rFont val="Tahoma"/>
            <family val="2"/>
            <charset val="238"/>
          </rPr>
          <t xml:space="preserve">
</t>
        </r>
      </text>
    </comment>
    <comment ref="M5" authorId="1">
      <text>
        <r>
          <rPr>
            <b/>
            <sz val="9"/>
            <color indexed="81"/>
            <rFont val="Tahoma"/>
            <family val="2"/>
            <charset val="238"/>
          </rPr>
          <t>Karviná 13.5.2017</t>
        </r>
        <r>
          <rPr>
            <sz val="9"/>
            <color indexed="81"/>
            <rFont val="Tahoma"/>
            <family val="2"/>
            <charset val="238"/>
          </rPr>
          <t xml:space="preserve">
</t>
        </r>
      </text>
    </comment>
    <comment ref="Q5" authorId="1">
      <text>
        <r>
          <rPr>
            <b/>
            <sz val="9"/>
            <color indexed="81"/>
            <rFont val="Tahoma"/>
            <family val="2"/>
            <charset val="238"/>
          </rPr>
          <t>Bruntál 26.3.2017</t>
        </r>
        <r>
          <rPr>
            <sz val="9"/>
            <color indexed="81"/>
            <rFont val="Tahoma"/>
            <family val="2"/>
            <charset val="238"/>
          </rPr>
          <t xml:space="preserve">
</t>
        </r>
      </text>
    </comment>
    <comment ref="R5" authorId="1">
      <text>
        <r>
          <rPr>
            <b/>
            <sz val="9"/>
            <color indexed="81"/>
            <rFont val="Tahoma"/>
            <family val="2"/>
            <charset val="238"/>
          </rPr>
          <t>Havířov 3.6.2017</t>
        </r>
        <r>
          <rPr>
            <sz val="9"/>
            <color indexed="81"/>
            <rFont val="Tahoma"/>
            <family val="2"/>
            <charset val="238"/>
          </rPr>
          <t xml:space="preserve">
</t>
        </r>
      </text>
    </comment>
    <comment ref="B6" authorId="0">
      <text>
        <r>
          <rPr>
            <b/>
            <sz val="9"/>
            <color indexed="81"/>
            <rFont val="Tahoma"/>
            <family val="2"/>
            <charset val="238"/>
          </rPr>
          <t>Karviná 13.5.2017</t>
        </r>
      </text>
    </comment>
    <comment ref="E6" authorId="0">
      <text>
        <r>
          <rPr>
            <b/>
            <sz val="9"/>
            <color indexed="81"/>
            <rFont val="Tahoma"/>
            <family val="2"/>
            <charset val="238"/>
          </rPr>
          <t>Karviná 13.5.2017</t>
        </r>
        <r>
          <rPr>
            <sz val="9"/>
            <color indexed="81"/>
            <rFont val="Tahoma"/>
            <family val="2"/>
            <charset val="238"/>
          </rPr>
          <t xml:space="preserve">
</t>
        </r>
      </text>
    </comment>
    <comment ref="F6" authorId="0">
      <text>
        <r>
          <rPr>
            <b/>
            <sz val="9"/>
            <color indexed="81"/>
            <rFont val="Tahoma"/>
            <family val="2"/>
            <charset val="238"/>
          </rPr>
          <t>Karviná 13.5.2017</t>
        </r>
        <r>
          <rPr>
            <sz val="9"/>
            <color indexed="81"/>
            <rFont val="Tahoma"/>
            <family val="2"/>
            <charset val="238"/>
          </rPr>
          <t xml:space="preserve">
</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Karviná 13.5.2017</t>
        </r>
        <r>
          <rPr>
            <sz val="9"/>
            <color indexed="81"/>
            <rFont val="Tahoma"/>
            <family val="2"/>
            <charset val="238"/>
          </rPr>
          <t xml:space="preserve">
</t>
        </r>
      </text>
    </comment>
    <comment ref="Q6" authorId="0">
      <text>
        <r>
          <rPr>
            <b/>
            <sz val="9"/>
            <color indexed="81"/>
            <rFont val="Tahoma"/>
            <family val="2"/>
            <charset val="238"/>
          </rPr>
          <t>Karviná 13.5.2017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1">
      <text>
        <r>
          <rPr>
            <b/>
            <sz val="9"/>
            <color indexed="81"/>
            <rFont val="Tahoma"/>
            <family val="2"/>
            <charset val="238"/>
          </rPr>
          <t>Bruntál 25.3.2017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1">
      <text>
        <r>
          <rPr>
            <b/>
            <sz val="9"/>
            <color indexed="81"/>
            <rFont val="Tahoma"/>
            <family val="2"/>
            <charset val="238"/>
          </rPr>
          <t>Karviná 27.5.2017</t>
        </r>
        <r>
          <rPr>
            <sz val="9"/>
            <color indexed="81"/>
            <rFont val="Tahoma"/>
            <family val="2"/>
            <charset val="238"/>
          </rPr>
          <t xml:space="preserve">
</t>
        </r>
      </text>
    </comment>
    <comment ref="J7" authorId="1">
      <text>
        <r>
          <rPr>
            <b/>
            <sz val="9"/>
            <color indexed="81"/>
            <rFont val="Tahoma"/>
            <family val="2"/>
            <charset val="238"/>
          </rPr>
          <t>Karviná 27.5.2017</t>
        </r>
        <r>
          <rPr>
            <sz val="9"/>
            <color indexed="81"/>
            <rFont val="Tahoma"/>
            <family val="2"/>
            <charset val="238"/>
          </rPr>
          <t xml:space="preserve">
</t>
        </r>
      </text>
    </comment>
    <comment ref="K7" authorId="1">
      <text>
        <r>
          <rPr>
            <b/>
            <sz val="9"/>
            <color indexed="81"/>
            <rFont val="Tahoma"/>
            <family val="2"/>
            <charset val="238"/>
          </rPr>
          <t>Karviná 5.11.2016</t>
        </r>
        <r>
          <rPr>
            <sz val="9"/>
            <color indexed="81"/>
            <rFont val="Tahoma"/>
            <family val="2"/>
            <charset val="238"/>
          </rPr>
          <t xml:space="preserve">
</t>
        </r>
      </text>
    </comment>
    <comment ref="L7" authorId="0">
      <text>
        <r>
          <rPr>
            <b/>
            <sz val="9"/>
            <color indexed="81"/>
            <rFont val="Tahoma"/>
            <family val="2"/>
            <charset val="238"/>
          </rPr>
          <t>Havířov 17.9.2017</t>
        </r>
        <r>
          <rPr>
            <sz val="9"/>
            <color indexed="81"/>
            <rFont val="Tahoma"/>
            <family val="2"/>
            <charset val="238"/>
          </rPr>
          <t xml:space="preserve">
</t>
        </r>
      </text>
    </comment>
    <comment ref="Q7" authorId="1">
      <text>
        <r>
          <rPr>
            <b/>
            <sz val="9"/>
            <color indexed="81"/>
            <rFont val="Tahoma"/>
            <family val="2"/>
            <charset val="238"/>
          </rPr>
          <t>Karviná 27.5.2017</t>
        </r>
        <r>
          <rPr>
            <sz val="9"/>
            <color indexed="81"/>
            <rFont val="Tahoma"/>
            <family val="2"/>
            <charset val="238"/>
          </rPr>
          <t xml:space="preserve">
</t>
        </r>
      </text>
    </comment>
    <comment ref="R7" authorId="0">
      <text>
        <r>
          <rPr>
            <b/>
            <sz val="9"/>
            <color indexed="81"/>
            <rFont val="Tahoma"/>
            <family val="2"/>
            <charset val="238"/>
          </rPr>
          <t>Havířov 17.9.2017</t>
        </r>
        <r>
          <rPr>
            <sz val="9"/>
            <color indexed="81"/>
            <rFont val="Tahoma"/>
            <family val="2"/>
            <charset val="238"/>
          </rPr>
          <t xml:space="preserve">
</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Havířov 17.9.2017</t>
        </r>
        <r>
          <rPr>
            <sz val="9"/>
            <color indexed="81"/>
            <rFont val="Tahoma"/>
            <family val="2"/>
            <charset val="238"/>
          </rPr>
          <t xml:space="preserve">
</t>
        </r>
      </text>
    </comment>
    <comment ref="F8" authorId="1">
      <text>
        <r>
          <rPr>
            <b/>
            <sz val="9"/>
            <color indexed="81"/>
            <rFont val="Tahoma"/>
            <family val="2"/>
            <charset val="238"/>
          </rPr>
          <t>Vsetín 28.12.2016</t>
        </r>
        <r>
          <rPr>
            <sz val="9"/>
            <color indexed="81"/>
            <rFont val="Tahoma"/>
            <family val="2"/>
            <charset val="238"/>
          </rPr>
          <t xml:space="preserve">
</t>
        </r>
      </text>
    </comment>
    <comment ref="H8" authorId="1">
      <text>
        <r>
          <rPr>
            <b/>
            <sz val="9"/>
            <color indexed="81"/>
            <rFont val="Tahoma"/>
            <family val="2"/>
            <charset val="238"/>
          </rPr>
          <t>Havířov 3.6.2017</t>
        </r>
        <r>
          <rPr>
            <sz val="9"/>
            <color indexed="81"/>
            <rFont val="Tahoma"/>
            <family val="2"/>
            <charset val="238"/>
          </rPr>
          <t xml:space="preserve">
</t>
        </r>
      </text>
    </comment>
    <comment ref="I8" authorId="1">
      <text>
        <r>
          <rPr>
            <b/>
            <sz val="9"/>
            <color indexed="81"/>
            <rFont val="Tahoma"/>
            <family val="2"/>
            <charset val="238"/>
          </rPr>
          <t>Havířov 3.6.2017</t>
        </r>
        <r>
          <rPr>
            <sz val="9"/>
            <color indexed="81"/>
            <rFont val="Tahoma"/>
            <family val="2"/>
            <charset val="238"/>
          </rPr>
          <t xml:space="preserve">
</t>
        </r>
      </text>
    </comment>
    <comment ref="K8" authorId="0">
      <text>
        <r>
          <rPr>
            <b/>
            <sz val="9"/>
            <color indexed="81"/>
            <rFont val="Tahoma"/>
            <family val="2"/>
            <charset val="238"/>
          </rPr>
          <t>Havířov 17.9.2017</t>
        </r>
        <r>
          <rPr>
            <sz val="9"/>
            <color indexed="81"/>
            <rFont val="Tahoma"/>
            <family val="2"/>
            <charset val="238"/>
          </rPr>
          <t xml:space="preserve">
</t>
        </r>
      </text>
    </comment>
    <comment ref="L8" authorId="1">
      <text>
        <r>
          <rPr>
            <b/>
            <sz val="9"/>
            <color indexed="81"/>
            <rFont val="Tahoma"/>
            <family val="2"/>
            <charset val="238"/>
          </rPr>
          <t>Kopřivnice 8.4.2017</t>
        </r>
      </text>
    </comment>
    <comment ref="M8" authorId="1">
      <text>
        <r>
          <rPr>
            <b/>
            <sz val="9"/>
            <color indexed="81"/>
            <rFont val="Tahoma"/>
            <family val="2"/>
            <charset val="238"/>
          </rPr>
          <t>Karviná 13.5.2017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1">
      <text>
        <r>
          <rPr>
            <b/>
            <sz val="9"/>
            <color indexed="81"/>
            <rFont val="Tahoma"/>
            <family val="2"/>
            <charset val="238"/>
          </rPr>
          <t>Havířov 17.6.2017</t>
        </r>
      </text>
    </comment>
    <comment ref="R8" authorId="1">
      <text>
        <r>
          <rPr>
            <b/>
            <sz val="9"/>
            <color indexed="81"/>
            <rFont val="Tahoma"/>
            <family val="2"/>
            <charset val="238"/>
          </rPr>
          <t>Havířov 17.6.2017</t>
        </r>
        <r>
          <rPr>
            <sz val="9"/>
            <color indexed="81"/>
            <rFont val="Tahoma"/>
            <family val="2"/>
            <charset val="238"/>
          </rPr>
          <t xml:space="preserve">
</t>
        </r>
      </text>
    </comment>
    <comment ref="E9" authorId="1">
      <text>
        <r>
          <rPr>
            <b/>
            <sz val="9"/>
            <color indexed="81"/>
            <rFont val="Tahoma"/>
            <family val="2"/>
            <charset val="238"/>
          </rPr>
          <t>Havířov 3.6.2017</t>
        </r>
        <r>
          <rPr>
            <sz val="9"/>
            <color indexed="81"/>
            <rFont val="Tahoma"/>
            <family val="2"/>
            <charset val="238"/>
          </rPr>
          <t xml:space="preserve">
</t>
        </r>
      </text>
    </comment>
    <comment ref="H9" authorId="1">
      <text>
        <r>
          <rPr>
            <b/>
            <sz val="9"/>
            <color indexed="81"/>
            <rFont val="Tahoma"/>
            <family val="2"/>
            <charset val="238"/>
          </rPr>
          <t>Havířov 17.6.2017</t>
        </r>
      </text>
    </comment>
    <comment ref="I9" authorId="1">
      <text>
        <r>
          <rPr>
            <b/>
            <sz val="9"/>
            <color indexed="81"/>
            <rFont val="Tahoma"/>
            <family val="2"/>
            <charset val="238"/>
          </rPr>
          <t>Karviná 12.5.2017</t>
        </r>
      </text>
    </comment>
    <comment ref="K9" authorId="1">
      <text>
        <r>
          <rPr>
            <b/>
            <sz val="9"/>
            <color indexed="81"/>
            <rFont val="Tahoma"/>
            <family val="2"/>
            <charset val="238"/>
          </rPr>
          <t>Havířov 3.6.2017</t>
        </r>
        <r>
          <rPr>
            <sz val="9"/>
            <color indexed="81"/>
            <rFont val="Tahoma"/>
            <family val="2"/>
            <charset val="238"/>
          </rPr>
          <t xml:space="preserve">
</t>
        </r>
      </text>
    </comment>
    <comment ref="Q9" authorId="1">
      <text>
        <r>
          <rPr>
            <b/>
            <sz val="9"/>
            <color indexed="81"/>
            <rFont val="Tahoma"/>
            <family val="2"/>
            <charset val="238"/>
          </rPr>
          <t>Havířov 17.6.2017</t>
        </r>
      </text>
    </comment>
    <comment ref="E10" authorId="0">
      <text>
        <r>
          <rPr>
            <b/>
            <sz val="9"/>
            <color indexed="81"/>
            <rFont val="Tahoma"/>
            <family val="2"/>
            <charset val="238"/>
          </rPr>
          <t>Karviná 13.5.2017</t>
        </r>
        <r>
          <rPr>
            <sz val="9"/>
            <color indexed="81"/>
            <rFont val="Tahoma"/>
            <family val="2"/>
            <charset val="238"/>
          </rPr>
          <t xml:space="preserve">
</t>
        </r>
      </text>
    </comment>
    <comment ref="H10" authorId="0">
      <text>
        <r>
          <rPr>
            <b/>
            <sz val="9"/>
            <color indexed="81"/>
            <rFont val="Tahoma"/>
            <family val="2"/>
            <charset val="238"/>
          </rPr>
          <t>Karviná 13.5.2017</t>
        </r>
        <r>
          <rPr>
            <sz val="9"/>
            <color indexed="81"/>
            <rFont val="Tahoma"/>
            <family val="2"/>
            <charset val="238"/>
          </rPr>
          <t xml:space="preserve">
</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Havířov 17.9.2017</t>
        </r>
        <r>
          <rPr>
            <sz val="9"/>
            <color indexed="81"/>
            <rFont val="Tahoma"/>
            <family val="2"/>
            <charset val="238"/>
          </rPr>
          <t xml:space="preserve">
</t>
        </r>
      </text>
    </comment>
    <comment ref="C11" authorId="1">
      <text>
        <r>
          <rPr>
            <b/>
            <sz val="9"/>
            <color indexed="81"/>
            <rFont val="Tahoma"/>
            <family val="2"/>
            <charset val="238"/>
          </rPr>
          <t>Karviná 13.5.2017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1">
      <text>
        <r>
          <rPr>
            <b/>
            <sz val="9"/>
            <color indexed="81"/>
            <rFont val="Tahoma"/>
            <family val="2"/>
            <charset val="238"/>
          </rPr>
          <t>Karviná 5.11.2016</t>
        </r>
        <r>
          <rPr>
            <sz val="9"/>
            <color indexed="81"/>
            <rFont val="Tahoma"/>
            <family val="2"/>
            <charset val="238"/>
          </rPr>
          <t xml:space="preserve">
</t>
        </r>
      </text>
    </comment>
    <comment ref="H11" authorId="1">
      <text>
        <r>
          <rPr>
            <b/>
            <sz val="9"/>
            <color indexed="81"/>
            <rFont val="Tahoma"/>
            <family val="2"/>
            <charset val="238"/>
          </rPr>
          <t>Havířov 3.6.2017</t>
        </r>
        <r>
          <rPr>
            <sz val="9"/>
            <color indexed="81"/>
            <rFont val="Tahoma"/>
            <family val="2"/>
            <charset val="238"/>
          </rPr>
          <t xml:space="preserve">
</t>
        </r>
      </text>
    </comment>
    <comment ref="I11" authorId="1">
      <text>
        <r>
          <rPr>
            <b/>
            <sz val="9"/>
            <color indexed="81"/>
            <rFont val="Tahoma"/>
            <family val="2"/>
            <charset val="238"/>
          </rPr>
          <t>Karviná 13.5.2017</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1">
      <text>
        <r>
          <rPr>
            <b/>
            <sz val="9"/>
            <color indexed="81"/>
            <rFont val="Tahoma"/>
            <family val="2"/>
            <charset val="238"/>
          </rPr>
          <t>Karviná 13.5.2017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comments2.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1">
      <text>
        <r>
          <rPr>
            <b/>
            <sz val="9"/>
            <color indexed="81"/>
            <rFont val="Tahoma"/>
            <family val="2"/>
            <charset val="238"/>
          </rPr>
          <t>Vsetín 28.12.2016</t>
        </r>
        <r>
          <rPr>
            <sz val="9"/>
            <color indexed="81"/>
            <rFont val="Tahoma"/>
            <family val="2"/>
            <charset val="238"/>
          </rPr>
          <t xml:space="preserve">
</t>
        </r>
      </text>
    </comment>
    <comment ref="E3" authorId="1">
      <text>
        <r>
          <rPr>
            <b/>
            <sz val="9"/>
            <color indexed="81"/>
            <rFont val="Tahoma"/>
            <family val="2"/>
            <charset val="238"/>
          </rPr>
          <t>Karviná 13.5.2017</t>
        </r>
      </text>
    </comment>
    <comment ref="F3" authorId="0">
      <text>
        <r>
          <rPr>
            <b/>
            <sz val="9"/>
            <color indexed="81"/>
            <rFont val="Tahoma"/>
            <family val="2"/>
            <charset val="238"/>
          </rPr>
          <t>Prostějov 21.10.2017</t>
        </r>
        <r>
          <rPr>
            <sz val="9"/>
            <color indexed="81"/>
            <rFont val="Tahoma"/>
            <family val="2"/>
            <charset val="238"/>
          </rPr>
          <t xml:space="preserve">
</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Havířov 17.9.2017</t>
        </r>
        <r>
          <rPr>
            <sz val="9"/>
            <color indexed="81"/>
            <rFont val="Tahoma"/>
            <family val="2"/>
            <charset val="238"/>
          </rPr>
          <t xml:space="preserve">
</t>
        </r>
      </text>
    </comment>
    <comment ref="L3" authorId="0">
      <text>
        <r>
          <rPr>
            <b/>
            <sz val="9"/>
            <color indexed="81"/>
            <rFont val="Tahoma"/>
            <family val="2"/>
            <charset val="238"/>
          </rPr>
          <t>Prostějov 21.10.2017</t>
        </r>
        <r>
          <rPr>
            <sz val="9"/>
            <color indexed="81"/>
            <rFont val="Tahoma"/>
            <family val="2"/>
            <charset val="238"/>
          </rPr>
          <t xml:space="preserve">
</t>
        </r>
      </text>
    </comment>
    <comment ref="M3" authorId="1">
      <text>
        <r>
          <rPr>
            <b/>
            <sz val="9"/>
            <color indexed="81"/>
            <rFont val="Tahoma"/>
            <family val="2"/>
            <charset val="238"/>
          </rPr>
          <t>Havířov 17.6.2017</t>
        </r>
        <r>
          <rPr>
            <sz val="9"/>
            <color indexed="81"/>
            <rFont val="Tahoma"/>
            <family val="2"/>
            <charset val="238"/>
          </rPr>
          <t xml:space="preserve">
</t>
        </r>
      </text>
    </comment>
    <comment ref="N3" authorId="1">
      <text>
        <r>
          <rPr>
            <b/>
            <sz val="9"/>
            <color indexed="81"/>
            <rFont val="Tahoma"/>
            <family val="2"/>
            <charset val="238"/>
          </rPr>
          <t>Havířov 3.6.2017</t>
        </r>
        <r>
          <rPr>
            <sz val="9"/>
            <color indexed="81"/>
            <rFont val="Tahoma"/>
            <family val="2"/>
            <charset val="238"/>
          </rPr>
          <t xml:space="preserve">
</t>
        </r>
      </text>
    </comment>
    <comment ref="Q3" authorId="0">
      <text>
        <r>
          <rPr>
            <b/>
            <sz val="9"/>
            <color indexed="81"/>
            <rFont val="Tahoma"/>
            <family val="2"/>
            <charset val="238"/>
          </rPr>
          <t>Prostějov 21.10.2017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Havířov 17.9.2017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1">
      <text>
        <r>
          <rPr>
            <b/>
            <sz val="9"/>
            <color indexed="81"/>
            <rFont val="Tahoma"/>
            <family val="2"/>
            <charset val="238"/>
          </rPr>
          <t>Havířov 17.6.2017</t>
        </r>
        <r>
          <rPr>
            <sz val="9"/>
            <color indexed="81"/>
            <rFont val="Tahoma"/>
            <family val="2"/>
            <charset val="238"/>
          </rPr>
          <t xml:space="preserve">
</t>
        </r>
      </text>
    </comment>
    <comment ref="F4" authorId="0">
      <text>
        <r>
          <rPr>
            <b/>
            <sz val="9"/>
            <color indexed="81"/>
            <rFont val="Tahoma"/>
            <family val="2"/>
            <charset val="238"/>
          </rPr>
          <t>Prostějov 21.10.2017</t>
        </r>
        <r>
          <rPr>
            <sz val="9"/>
            <color indexed="81"/>
            <rFont val="Tahoma"/>
            <family val="2"/>
            <charset val="238"/>
          </rPr>
          <t xml:space="preserve">
</t>
        </r>
      </text>
    </comment>
    <comment ref="H4" authorId="1">
      <text>
        <r>
          <rPr>
            <b/>
            <sz val="9"/>
            <color indexed="81"/>
            <rFont val="Tahoma"/>
            <family val="2"/>
            <charset val="238"/>
          </rPr>
          <t>Karviná 13.5.2017</t>
        </r>
      </text>
    </comment>
    <comment ref="I4" authorId="1">
      <text>
        <r>
          <rPr>
            <b/>
            <sz val="9"/>
            <color indexed="81"/>
            <rFont val="Tahoma"/>
            <family val="2"/>
            <charset val="238"/>
          </rPr>
          <t>Opava 26.11.2016</t>
        </r>
      </text>
    </comment>
    <comment ref="K4" authorId="1">
      <text>
        <r>
          <rPr>
            <b/>
            <sz val="9"/>
            <color indexed="81"/>
            <rFont val="Tahoma"/>
            <family val="2"/>
            <charset val="238"/>
          </rPr>
          <t>Karviná 13.5.2017</t>
        </r>
        <r>
          <rPr>
            <sz val="9"/>
            <color indexed="81"/>
            <rFont val="Tahoma"/>
            <family val="2"/>
            <charset val="238"/>
          </rPr>
          <t xml:space="preserve">
</t>
        </r>
      </text>
    </comment>
    <comment ref="L4" authorId="1">
      <text>
        <r>
          <rPr>
            <b/>
            <sz val="9"/>
            <color indexed="81"/>
            <rFont val="Tahoma"/>
            <family val="2"/>
            <charset val="238"/>
          </rPr>
          <t>Havířov 17.6.2017</t>
        </r>
        <r>
          <rPr>
            <sz val="9"/>
            <color indexed="81"/>
            <rFont val="Tahoma"/>
            <family val="2"/>
            <charset val="238"/>
          </rPr>
          <t xml:space="preserve">
</t>
        </r>
      </text>
    </comment>
    <comment ref="Q4" authorId="1">
      <text>
        <r>
          <rPr>
            <b/>
            <sz val="9"/>
            <color indexed="81"/>
            <rFont val="Tahoma"/>
            <family val="2"/>
            <charset val="238"/>
          </rPr>
          <t>Havířov 17.6.2017</t>
        </r>
        <r>
          <rPr>
            <sz val="9"/>
            <color indexed="81"/>
            <rFont val="Tahoma"/>
            <family val="2"/>
            <charset val="238"/>
          </rPr>
          <t xml:space="preserve">
</t>
        </r>
      </text>
    </comment>
    <comment ref="R4" authorId="1">
      <text>
        <r>
          <rPr>
            <b/>
            <sz val="9"/>
            <color indexed="81"/>
            <rFont val="Tahoma"/>
            <family val="2"/>
            <charset val="238"/>
          </rPr>
          <t>Bohumín 16.12.2016</t>
        </r>
        <r>
          <rPr>
            <sz val="9"/>
            <color indexed="81"/>
            <rFont val="Tahoma"/>
            <family val="2"/>
            <charset val="238"/>
          </rPr>
          <t xml:space="preserve">
klubové závody</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1">
      <text>
        <r>
          <rPr>
            <b/>
            <sz val="9"/>
            <color indexed="81"/>
            <rFont val="Tahoma"/>
            <family val="2"/>
            <charset val="238"/>
          </rPr>
          <t>Vsetín 28.12.2016</t>
        </r>
        <r>
          <rPr>
            <sz val="9"/>
            <color indexed="81"/>
            <rFont val="Tahoma"/>
            <family val="2"/>
            <charset val="238"/>
          </rPr>
          <t xml:space="preserve">
</t>
        </r>
      </text>
    </comment>
    <comment ref="E5" authorId="1">
      <text>
        <r>
          <rPr>
            <b/>
            <sz val="9"/>
            <color indexed="81"/>
            <rFont val="Tahoma"/>
            <family val="2"/>
            <charset val="238"/>
          </rPr>
          <t>Bruntál 25.3.2017</t>
        </r>
      </text>
    </comment>
    <comment ref="F5" authorId="0">
      <text>
        <r>
          <rPr>
            <b/>
            <sz val="9"/>
            <color indexed="81"/>
            <rFont val="Tahoma"/>
            <family val="2"/>
            <charset val="238"/>
          </rPr>
          <t>Prostějov 21.10.2017</t>
        </r>
        <r>
          <rPr>
            <sz val="9"/>
            <color indexed="81"/>
            <rFont val="Tahoma"/>
            <family val="2"/>
            <charset val="238"/>
          </rPr>
          <t xml:space="preserve">
</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1">
      <text>
        <r>
          <rPr>
            <b/>
            <sz val="9"/>
            <color indexed="81"/>
            <rFont val="Tahoma"/>
            <family val="2"/>
            <charset val="238"/>
          </rPr>
          <t>Havířov 17.6.2017</t>
        </r>
      </text>
    </comment>
    <comment ref="L5" authorId="0">
      <text>
        <r>
          <rPr>
            <b/>
            <sz val="9"/>
            <color indexed="81"/>
            <rFont val="Tahoma"/>
            <family val="2"/>
            <charset val="238"/>
          </rPr>
          <t>Prostějov 21.10.2017</t>
        </r>
        <r>
          <rPr>
            <sz val="9"/>
            <color indexed="81"/>
            <rFont val="Tahoma"/>
            <family val="2"/>
            <charset val="238"/>
          </rPr>
          <t xml:space="preserve">
</t>
        </r>
      </text>
    </comment>
    <comment ref="M5" authorId="1">
      <text>
        <r>
          <rPr>
            <b/>
            <sz val="9"/>
            <color indexed="81"/>
            <rFont val="Tahoma"/>
            <family val="2"/>
            <charset val="238"/>
          </rPr>
          <t>Karviná 13.5.2017</t>
        </r>
        <r>
          <rPr>
            <sz val="9"/>
            <color indexed="81"/>
            <rFont val="Tahoma"/>
            <family val="2"/>
            <charset val="238"/>
          </rPr>
          <t xml:space="preserve">
</t>
        </r>
      </text>
    </comment>
    <comment ref="Q5" authorId="1">
      <text>
        <r>
          <rPr>
            <b/>
            <sz val="9"/>
            <color indexed="81"/>
            <rFont val="Tahoma"/>
            <family val="2"/>
            <charset val="238"/>
          </rPr>
          <t>Bruntál 26.3.2017</t>
        </r>
        <r>
          <rPr>
            <sz val="9"/>
            <color indexed="81"/>
            <rFont val="Tahoma"/>
            <family val="2"/>
            <charset val="238"/>
          </rPr>
          <t xml:space="preserve">
</t>
        </r>
      </text>
    </comment>
    <comment ref="R5" authorId="1">
      <text>
        <r>
          <rPr>
            <b/>
            <sz val="9"/>
            <color indexed="81"/>
            <rFont val="Tahoma"/>
            <family val="2"/>
            <charset val="238"/>
          </rPr>
          <t>Havířov 3.6.2017</t>
        </r>
        <r>
          <rPr>
            <sz val="9"/>
            <color indexed="81"/>
            <rFont val="Tahoma"/>
            <family val="2"/>
            <charset val="238"/>
          </rPr>
          <t xml:space="preserve">
</t>
        </r>
      </text>
    </comment>
    <comment ref="B6" authorId="0">
      <text>
        <r>
          <rPr>
            <b/>
            <sz val="9"/>
            <color indexed="81"/>
            <rFont val="Tahoma"/>
            <family val="2"/>
            <charset val="238"/>
          </rPr>
          <t>Karviná 13.5.2017</t>
        </r>
      </text>
    </comment>
    <comment ref="E6" authorId="0">
      <text>
        <r>
          <rPr>
            <b/>
            <sz val="9"/>
            <color indexed="81"/>
            <rFont val="Tahoma"/>
            <family val="2"/>
            <charset val="238"/>
          </rPr>
          <t>Karviná 13.5.2017</t>
        </r>
        <r>
          <rPr>
            <sz val="9"/>
            <color indexed="81"/>
            <rFont val="Tahoma"/>
            <family val="2"/>
            <charset val="238"/>
          </rPr>
          <t xml:space="preserve">
</t>
        </r>
      </text>
    </comment>
    <comment ref="F6" authorId="0">
      <text>
        <r>
          <rPr>
            <b/>
            <sz val="9"/>
            <color indexed="81"/>
            <rFont val="Tahoma"/>
            <family val="2"/>
            <charset val="238"/>
          </rPr>
          <t>Karviná 13.5.2017</t>
        </r>
        <r>
          <rPr>
            <sz val="9"/>
            <color indexed="81"/>
            <rFont val="Tahoma"/>
            <family val="2"/>
            <charset val="238"/>
          </rPr>
          <t xml:space="preserve">
</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Karviná 13.5.2017</t>
        </r>
        <r>
          <rPr>
            <sz val="9"/>
            <color indexed="81"/>
            <rFont val="Tahoma"/>
            <family val="2"/>
            <charset val="238"/>
          </rPr>
          <t xml:space="preserve">
</t>
        </r>
      </text>
    </comment>
    <comment ref="Q6" authorId="0">
      <text>
        <r>
          <rPr>
            <b/>
            <sz val="9"/>
            <color indexed="81"/>
            <rFont val="Tahoma"/>
            <family val="2"/>
            <charset val="238"/>
          </rPr>
          <t>Karviná 13.5.2017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1">
      <text>
        <r>
          <rPr>
            <b/>
            <sz val="9"/>
            <color indexed="81"/>
            <rFont val="Tahoma"/>
            <family val="2"/>
            <charset val="238"/>
          </rPr>
          <t>Bruntál 25.3.2017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1">
      <text>
        <r>
          <rPr>
            <b/>
            <sz val="9"/>
            <color indexed="81"/>
            <rFont val="Tahoma"/>
            <family val="2"/>
            <charset val="238"/>
          </rPr>
          <t>Karviná 27.5.2017</t>
        </r>
        <r>
          <rPr>
            <sz val="9"/>
            <color indexed="81"/>
            <rFont val="Tahoma"/>
            <family val="2"/>
            <charset val="238"/>
          </rPr>
          <t xml:space="preserve">
</t>
        </r>
      </text>
    </comment>
    <comment ref="J7" authorId="1">
      <text>
        <r>
          <rPr>
            <b/>
            <sz val="9"/>
            <color indexed="81"/>
            <rFont val="Tahoma"/>
            <family val="2"/>
            <charset val="238"/>
          </rPr>
          <t>Karviná 27.5.2017</t>
        </r>
        <r>
          <rPr>
            <sz val="9"/>
            <color indexed="81"/>
            <rFont val="Tahoma"/>
            <family val="2"/>
            <charset val="238"/>
          </rPr>
          <t xml:space="preserve">
</t>
        </r>
      </text>
    </comment>
    <comment ref="K7" authorId="1">
      <text>
        <r>
          <rPr>
            <b/>
            <sz val="9"/>
            <color indexed="81"/>
            <rFont val="Tahoma"/>
            <family val="2"/>
            <charset val="238"/>
          </rPr>
          <t>Karviná 5.11.2016</t>
        </r>
        <r>
          <rPr>
            <sz val="9"/>
            <color indexed="81"/>
            <rFont val="Tahoma"/>
            <family val="2"/>
            <charset val="238"/>
          </rPr>
          <t xml:space="preserve">
</t>
        </r>
      </text>
    </comment>
    <comment ref="L7" authorId="0">
      <text>
        <r>
          <rPr>
            <b/>
            <sz val="9"/>
            <color indexed="81"/>
            <rFont val="Tahoma"/>
            <family val="2"/>
            <charset val="238"/>
          </rPr>
          <t>Havířov 17.9.2017</t>
        </r>
        <r>
          <rPr>
            <sz val="9"/>
            <color indexed="81"/>
            <rFont val="Tahoma"/>
            <family val="2"/>
            <charset val="238"/>
          </rPr>
          <t xml:space="preserve">
</t>
        </r>
      </text>
    </comment>
    <comment ref="Q7" authorId="1">
      <text>
        <r>
          <rPr>
            <b/>
            <sz val="9"/>
            <color indexed="81"/>
            <rFont val="Tahoma"/>
            <family val="2"/>
            <charset val="238"/>
          </rPr>
          <t>Karviná 27.5.2017</t>
        </r>
        <r>
          <rPr>
            <sz val="9"/>
            <color indexed="81"/>
            <rFont val="Tahoma"/>
            <family val="2"/>
            <charset val="238"/>
          </rPr>
          <t xml:space="preserve">
</t>
        </r>
      </text>
    </comment>
    <comment ref="R7" authorId="0">
      <text>
        <r>
          <rPr>
            <b/>
            <sz val="9"/>
            <color indexed="81"/>
            <rFont val="Tahoma"/>
            <family val="2"/>
            <charset val="238"/>
          </rPr>
          <t>Havířov 17.9.2017</t>
        </r>
        <r>
          <rPr>
            <sz val="9"/>
            <color indexed="81"/>
            <rFont val="Tahoma"/>
            <family val="2"/>
            <charset val="238"/>
          </rPr>
          <t xml:space="preserve">
</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Havířov 17.9.2017</t>
        </r>
        <r>
          <rPr>
            <sz val="9"/>
            <color indexed="81"/>
            <rFont val="Tahoma"/>
            <family val="2"/>
            <charset val="238"/>
          </rPr>
          <t xml:space="preserve">
</t>
        </r>
      </text>
    </comment>
    <comment ref="F8" authorId="1">
      <text>
        <r>
          <rPr>
            <b/>
            <sz val="9"/>
            <color indexed="81"/>
            <rFont val="Tahoma"/>
            <family val="2"/>
            <charset val="238"/>
          </rPr>
          <t>Vsetín 28.12.2016</t>
        </r>
        <r>
          <rPr>
            <sz val="9"/>
            <color indexed="81"/>
            <rFont val="Tahoma"/>
            <family val="2"/>
            <charset val="238"/>
          </rPr>
          <t xml:space="preserve">
</t>
        </r>
      </text>
    </comment>
    <comment ref="H8" authorId="0">
      <text>
        <r>
          <rPr>
            <b/>
            <sz val="9"/>
            <color indexed="81"/>
            <rFont val="Tahoma"/>
            <family val="2"/>
            <charset val="238"/>
          </rPr>
          <t>Prostějov 21.10.2017</t>
        </r>
        <r>
          <rPr>
            <sz val="9"/>
            <color indexed="81"/>
            <rFont val="Tahoma"/>
            <family val="2"/>
            <charset val="238"/>
          </rPr>
          <t xml:space="preserve">
</t>
        </r>
      </text>
    </comment>
    <comment ref="I8" authorId="1">
      <text>
        <r>
          <rPr>
            <b/>
            <sz val="9"/>
            <color indexed="81"/>
            <rFont val="Tahoma"/>
            <family val="2"/>
            <charset val="238"/>
          </rPr>
          <t>Havířov 3.6.2017</t>
        </r>
        <r>
          <rPr>
            <sz val="9"/>
            <color indexed="81"/>
            <rFont val="Tahoma"/>
            <family val="2"/>
            <charset val="238"/>
          </rPr>
          <t xml:space="preserve">
</t>
        </r>
      </text>
    </comment>
    <comment ref="K8" authorId="0">
      <text>
        <r>
          <rPr>
            <b/>
            <sz val="9"/>
            <color indexed="81"/>
            <rFont val="Tahoma"/>
            <family val="2"/>
            <charset val="238"/>
          </rPr>
          <t>Havířov 17.9.2017</t>
        </r>
        <r>
          <rPr>
            <sz val="9"/>
            <color indexed="81"/>
            <rFont val="Tahoma"/>
            <family val="2"/>
            <charset val="238"/>
          </rPr>
          <t xml:space="preserve">
</t>
        </r>
      </text>
    </comment>
    <comment ref="L8" authorId="0">
      <text>
        <r>
          <rPr>
            <b/>
            <sz val="9"/>
            <color indexed="81"/>
            <rFont val="Tahoma"/>
            <family val="2"/>
            <charset val="238"/>
          </rPr>
          <t>Prostějov 21.10.2017</t>
        </r>
        <r>
          <rPr>
            <sz val="9"/>
            <color indexed="81"/>
            <rFont val="Tahoma"/>
            <family val="2"/>
            <charset val="238"/>
          </rPr>
          <t xml:space="preserve">
</t>
        </r>
      </text>
    </comment>
    <comment ref="M8" authorId="1">
      <text>
        <r>
          <rPr>
            <b/>
            <sz val="9"/>
            <color indexed="81"/>
            <rFont val="Tahoma"/>
            <family val="2"/>
            <charset val="238"/>
          </rPr>
          <t>Karviná 13.5.2017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0">
      <text>
        <r>
          <rPr>
            <b/>
            <sz val="9"/>
            <color indexed="81"/>
            <rFont val="Tahoma"/>
            <family val="2"/>
            <charset val="238"/>
          </rPr>
          <t>Prostějov 21.10.2017</t>
        </r>
        <r>
          <rPr>
            <sz val="9"/>
            <color indexed="81"/>
            <rFont val="Tahoma"/>
            <family val="2"/>
            <charset val="238"/>
          </rPr>
          <t xml:space="preserve">
</t>
        </r>
      </text>
    </comment>
    <comment ref="R8" authorId="1">
      <text>
        <r>
          <rPr>
            <b/>
            <sz val="9"/>
            <color indexed="81"/>
            <rFont val="Tahoma"/>
            <family val="2"/>
            <charset val="238"/>
          </rPr>
          <t>Havířov 17.6.2017</t>
        </r>
        <r>
          <rPr>
            <sz val="9"/>
            <color indexed="81"/>
            <rFont val="Tahoma"/>
            <family val="2"/>
            <charset val="238"/>
          </rPr>
          <t xml:space="preserve">
</t>
        </r>
      </text>
    </comment>
    <comment ref="E9" authorId="1">
      <text>
        <r>
          <rPr>
            <b/>
            <sz val="9"/>
            <color indexed="81"/>
            <rFont val="Tahoma"/>
            <family val="2"/>
            <charset val="238"/>
          </rPr>
          <t>Havířov 3.6.2017</t>
        </r>
        <r>
          <rPr>
            <sz val="9"/>
            <color indexed="81"/>
            <rFont val="Tahoma"/>
            <family val="2"/>
            <charset val="238"/>
          </rPr>
          <t xml:space="preserve">
</t>
        </r>
      </text>
    </comment>
    <comment ref="F9" authorId="0">
      <text>
        <r>
          <rPr>
            <b/>
            <sz val="9"/>
            <color indexed="81"/>
            <rFont val="Tahoma"/>
            <family val="2"/>
            <charset val="238"/>
          </rPr>
          <t>Prostějov 21.10.2017</t>
        </r>
        <r>
          <rPr>
            <sz val="9"/>
            <color indexed="81"/>
            <rFont val="Tahoma"/>
            <family val="2"/>
            <charset val="238"/>
          </rPr>
          <t xml:space="preserve">
</t>
        </r>
      </text>
    </comment>
    <comment ref="H9" authorId="1">
      <text>
        <r>
          <rPr>
            <b/>
            <sz val="9"/>
            <color indexed="81"/>
            <rFont val="Tahoma"/>
            <family val="2"/>
            <charset val="238"/>
          </rPr>
          <t>Brno 28.1.2017</t>
        </r>
      </text>
    </comment>
    <comment ref="I9" authorId="1">
      <text>
        <r>
          <rPr>
            <b/>
            <sz val="9"/>
            <color indexed="81"/>
            <rFont val="Tahoma"/>
            <family val="2"/>
            <charset val="238"/>
          </rPr>
          <t>Karviná 12.5.2017</t>
        </r>
      </text>
    </comment>
    <comment ref="K9" authorId="1">
      <text>
        <r>
          <rPr>
            <b/>
            <sz val="9"/>
            <color indexed="81"/>
            <rFont val="Tahoma"/>
            <family val="2"/>
            <charset val="238"/>
          </rPr>
          <t>Havířov 3.6.2017</t>
        </r>
        <r>
          <rPr>
            <sz val="9"/>
            <color indexed="81"/>
            <rFont val="Tahoma"/>
            <family val="2"/>
            <charset val="238"/>
          </rPr>
          <t xml:space="preserve">
</t>
        </r>
      </text>
    </comment>
    <comment ref="L9" authorId="0">
      <text>
        <r>
          <rPr>
            <b/>
            <sz val="9"/>
            <color indexed="81"/>
            <rFont val="Tahoma"/>
            <family val="2"/>
            <charset val="238"/>
          </rPr>
          <t>Prostějov 21.10.2017</t>
        </r>
        <r>
          <rPr>
            <sz val="9"/>
            <color indexed="81"/>
            <rFont val="Tahoma"/>
            <family val="2"/>
            <charset val="238"/>
          </rPr>
          <t xml:space="preserve">
</t>
        </r>
      </text>
    </comment>
    <comment ref="Q9" authorId="0">
      <text>
        <r>
          <rPr>
            <b/>
            <sz val="9"/>
            <color indexed="81"/>
            <rFont val="Tahoma"/>
            <family val="2"/>
            <charset val="238"/>
          </rPr>
          <t>Prostějov 21.10.2017</t>
        </r>
        <r>
          <rPr>
            <sz val="9"/>
            <color indexed="81"/>
            <rFont val="Tahoma"/>
            <family val="2"/>
            <charset val="238"/>
          </rPr>
          <t xml:space="preserve">
</t>
        </r>
      </text>
    </comment>
    <comment ref="E10" authorId="0">
      <text>
        <r>
          <rPr>
            <b/>
            <sz val="9"/>
            <color indexed="81"/>
            <rFont val="Tahoma"/>
            <family val="2"/>
            <charset val="238"/>
          </rPr>
          <t>Karviná 13.5.2017</t>
        </r>
        <r>
          <rPr>
            <sz val="9"/>
            <color indexed="81"/>
            <rFont val="Tahoma"/>
            <family val="2"/>
            <charset val="238"/>
          </rPr>
          <t xml:space="preserve">
</t>
        </r>
      </text>
    </comment>
    <comment ref="H10" authorId="0">
      <text>
        <r>
          <rPr>
            <b/>
            <sz val="9"/>
            <color indexed="81"/>
            <rFont val="Tahoma"/>
            <family val="2"/>
            <charset val="238"/>
          </rPr>
          <t>Karviná 13.5.2017</t>
        </r>
        <r>
          <rPr>
            <sz val="9"/>
            <color indexed="81"/>
            <rFont val="Tahoma"/>
            <family val="2"/>
            <charset val="238"/>
          </rPr>
          <t xml:space="preserve">
</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Prostějov 21.10.2017</t>
        </r>
      </text>
    </comment>
    <comment ref="C11" authorId="1">
      <text>
        <r>
          <rPr>
            <b/>
            <sz val="9"/>
            <color indexed="81"/>
            <rFont val="Tahoma"/>
            <family val="2"/>
            <charset val="238"/>
          </rPr>
          <t>Karviná 13.5.2017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1">
      <text>
        <r>
          <rPr>
            <b/>
            <sz val="9"/>
            <color indexed="81"/>
            <rFont val="Tahoma"/>
            <family val="2"/>
            <charset val="238"/>
          </rPr>
          <t>Karviná 5.11.2016</t>
        </r>
        <r>
          <rPr>
            <sz val="9"/>
            <color indexed="81"/>
            <rFont val="Tahoma"/>
            <family val="2"/>
            <charset val="238"/>
          </rPr>
          <t xml:space="preserve">
</t>
        </r>
      </text>
    </comment>
    <comment ref="H11" authorId="1">
      <text>
        <r>
          <rPr>
            <b/>
            <sz val="9"/>
            <color indexed="81"/>
            <rFont val="Tahoma"/>
            <family val="2"/>
            <charset val="238"/>
          </rPr>
          <t>Havířov 3.6.2017</t>
        </r>
        <r>
          <rPr>
            <sz val="9"/>
            <color indexed="81"/>
            <rFont val="Tahoma"/>
            <family val="2"/>
            <charset val="238"/>
          </rPr>
          <t xml:space="preserve">
</t>
        </r>
      </text>
    </comment>
    <comment ref="I11" authorId="1">
      <text>
        <r>
          <rPr>
            <b/>
            <sz val="9"/>
            <color indexed="81"/>
            <rFont val="Tahoma"/>
            <family val="2"/>
            <charset val="238"/>
          </rPr>
          <t>Karviná 13.5.2017</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0">
      <text>
        <r>
          <rPr>
            <b/>
            <sz val="9"/>
            <color indexed="81"/>
            <rFont val="Tahoma"/>
            <family val="2"/>
            <charset val="238"/>
          </rPr>
          <t>Prostějov 21.10.2017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comments3.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0">
      <text>
        <r>
          <rPr>
            <b/>
            <sz val="9"/>
            <color indexed="81"/>
            <rFont val="Tahoma"/>
            <family val="2"/>
            <charset val="238"/>
          </rPr>
          <t>Karviná 4.11.2017</t>
        </r>
      </text>
    </comment>
    <comment ref="E3" authorId="0">
      <text>
        <r>
          <rPr>
            <b/>
            <sz val="9"/>
            <color indexed="81"/>
            <rFont val="Tahoma"/>
            <family val="2"/>
            <charset val="238"/>
          </rPr>
          <t>Karviná 4.11.2017</t>
        </r>
      </text>
    </comment>
    <comment ref="F3" authorId="0">
      <text>
        <r>
          <rPr>
            <b/>
            <sz val="9"/>
            <color indexed="81"/>
            <rFont val="Tahoma"/>
            <family val="2"/>
            <charset val="238"/>
          </rPr>
          <t>Prostějov 21.10.2017</t>
        </r>
        <r>
          <rPr>
            <sz val="9"/>
            <color indexed="81"/>
            <rFont val="Tahoma"/>
            <family val="2"/>
            <charset val="238"/>
          </rPr>
          <t xml:space="preserve">
</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Karviná 4.11.2017</t>
        </r>
        <r>
          <rPr>
            <sz val="9"/>
            <color indexed="81"/>
            <rFont val="Tahoma"/>
            <family val="2"/>
            <charset val="238"/>
          </rPr>
          <t xml:space="preserve">
</t>
        </r>
      </text>
    </comment>
    <comment ref="L3" authorId="0">
      <text>
        <r>
          <rPr>
            <b/>
            <sz val="9"/>
            <color indexed="81"/>
            <rFont val="Tahoma"/>
            <family val="2"/>
            <charset val="238"/>
          </rPr>
          <t>Prostějov 21.10.2017</t>
        </r>
        <r>
          <rPr>
            <sz val="9"/>
            <color indexed="81"/>
            <rFont val="Tahoma"/>
            <family val="2"/>
            <charset val="238"/>
          </rPr>
          <t xml:space="preserve">
</t>
        </r>
      </text>
    </comment>
    <comment ref="M3" authorId="0">
      <text>
        <r>
          <rPr>
            <b/>
            <sz val="9"/>
            <color indexed="81"/>
            <rFont val="Tahoma"/>
            <family val="2"/>
            <charset val="238"/>
          </rPr>
          <t>Karviná 4.11.2017</t>
        </r>
        <r>
          <rPr>
            <sz val="9"/>
            <color indexed="81"/>
            <rFont val="Tahoma"/>
            <family val="2"/>
            <charset val="238"/>
          </rPr>
          <t xml:space="preserve">
</t>
        </r>
      </text>
    </comment>
    <comment ref="N3" authorId="0">
      <text>
        <r>
          <rPr>
            <b/>
            <sz val="9"/>
            <color indexed="81"/>
            <rFont val="Tahoma"/>
            <family val="2"/>
            <charset val="238"/>
          </rPr>
          <t>Karviná 4.11.2017</t>
        </r>
        <r>
          <rPr>
            <sz val="9"/>
            <color indexed="81"/>
            <rFont val="Tahoma"/>
            <family val="2"/>
            <charset val="238"/>
          </rPr>
          <t xml:space="preserve">
</t>
        </r>
      </text>
    </comment>
    <comment ref="Q3" authorId="0">
      <text>
        <r>
          <rPr>
            <b/>
            <sz val="9"/>
            <color indexed="81"/>
            <rFont val="Tahoma"/>
            <family val="2"/>
            <charset val="238"/>
          </rPr>
          <t>Prostějov 21.10.2017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Karviná 4.11.2017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1">
      <text>
        <r>
          <rPr>
            <b/>
            <sz val="9"/>
            <color indexed="81"/>
            <rFont val="Tahoma"/>
            <family val="2"/>
            <charset val="238"/>
          </rPr>
          <t>Havířov 17.6.2017</t>
        </r>
        <r>
          <rPr>
            <sz val="9"/>
            <color indexed="81"/>
            <rFont val="Tahoma"/>
            <family val="2"/>
            <charset val="238"/>
          </rPr>
          <t xml:space="preserve">
</t>
        </r>
      </text>
    </comment>
    <comment ref="F4" authorId="0">
      <text>
        <r>
          <rPr>
            <b/>
            <sz val="9"/>
            <color indexed="81"/>
            <rFont val="Tahoma"/>
            <family val="2"/>
            <charset val="238"/>
          </rPr>
          <t>Prostějov 21.10.2017</t>
        </r>
        <r>
          <rPr>
            <sz val="9"/>
            <color indexed="81"/>
            <rFont val="Tahoma"/>
            <family val="2"/>
            <charset val="238"/>
          </rPr>
          <t xml:space="preserve">
</t>
        </r>
      </text>
    </comment>
    <comment ref="H4" authorId="1">
      <text>
        <r>
          <rPr>
            <b/>
            <sz val="9"/>
            <color indexed="81"/>
            <rFont val="Tahoma"/>
            <family val="2"/>
            <charset val="238"/>
          </rPr>
          <t>Karviná 13.5.2017</t>
        </r>
      </text>
    </comment>
    <comment ref="I4" authorId="0">
      <text>
        <r>
          <rPr>
            <b/>
            <sz val="9"/>
            <color indexed="81"/>
            <rFont val="Tahoma"/>
            <family val="2"/>
            <charset val="238"/>
          </rPr>
          <t>Karviná 4.11.2017</t>
        </r>
        <r>
          <rPr>
            <sz val="9"/>
            <color indexed="81"/>
            <rFont val="Tahoma"/>
            <family val="2"/>
            <charset val="238"/>
          </rPr>
          <t xml:space="preserve">
</t>
        </r>
      </text>
    </comment>
    <comment ref="K4" authorId="0">
      <text>
        <r>
          <rPr>
            <b/>
            <sz val="9"/>
            <color indexed="81"/>
            <rFont val="Tahoma"/>
            <family val="2"/>
            <charset val="238"/>
          </rPr>
          <t>Karviná 4.11.2017</t>
        </r>
        <r>
          <rPr>
            <sz val="9"/>
            <color indexed="81"/>
            <rFont val="Tahoma"/>
            <family val="2"/>
            <charset val="238"/>
          </rPr>
          <t xml:space="preserve">
</t>
        </r>
      </text>
    </comment>
    <comment ref="L4" authorId="0">
      <text>
        <r>
          <rPr>
            <b/>
            <sz val="9"/>
            <color indexed="81"/>
            <rFont val="Tahoma"/>
            <family val="2"/>
            <charset val="238"/>
          </rPr>
          <t>Karviná 4.11.2017</t>
        </r>
        <r>
          <rPr>
            <sz val="9"/>
            <color indexed="81"/>
            <rFont val="Tahoma"/>
            <family val="2"/>
            <charset val="238"/>
          </rPr>
          <t xml:space="preserve">
</t>
        </r>
      </text>
    </comment>
    <comment ref="Q4" authorId="1">
      <text>
        <r>
          <rPr>
            <b/>
            <sz val="9"/>
            <color indexed="81"/>
            <rFont val="Tahoma"/>
            <family val="2"/>
            <charset val="238"/>
          </rPr>
          <t>Havířov 17.6.2017</t>
        </r>
        <r>
          <rPr>
            <sz val="9"/>
            <color indexed="81"/>
            <rFont val="Tahoma"/>
            <family val="2"/>
            <charset val="238"/>
          </rPr>
          <t xml:space="preserve">
</t>
        </r>
      </text>
    </comment>
    <comment ref="R4" authorId="0">
      <text>
        <r>
          <rPr>
            <b/>
            <sz val="9"/>
            <color indexed="81"/>
            <rFont val="Tahoma"/>
            <family val="2"/>
            <charset val="238"/>
          </rPr>
          <t>Karviná 4.11.2017</t>
        </r>
        <r>
          <rPr>
            <sz val="9"/>
            <color indexed="81"/>
            <rFont val="Tahoma"/>
            <family val="2"/>
            <charset val="238"/>
          </rPr>
          <t xml:space="preserve">
</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0">
      <text>
        <r>
          <rPr>
            <b/>
            <sz val="9"/>
            <color indexed="81"/>
            <rFont val="Tahoma"/>
            <family val="2"/>
            <charset val="238"/>
          </rPr>
          <t>Karviná 4.11.2017</t>
        </r>
        <r>
          <rPr>
            <sz val="9"/>
            <color indexed="81"/>
            <rFont val="Tahoma"/>
            <family val="2"/>
            <charset val="238"/>
          </rPr>
          <t xml:space="preserve">
</t>
        </r>
      </text>
    </comment>
    <comment ref="E5" authorId="0">
      <text>
        <r>
          <rPr>
            <b/>
            <sz val="9"/>
            <color indexed="81"/>
            <rFont val="Tahoma"/>
            <family val="2"/>
            <charset val="238"/>
          </rPr>
          <t>Karviná 4.11.2017</t>
        </r>
        <r>
          <rPr>
            <sz val="9"/>
            <color indexed="81"/>
            <rFont val="Tahoma"/>
            <family val="2"/>
            <charset val="238"/>
          </rPr>
          <t xml:space="preserve">
</t>
        </r>
      </text>
    </comment>
    <comment ref="F5" authorId="0">
      <text>
        <r>
          <rPr>
            <b/>
            <sz val="9"/>
            <color indexed="81"/>
            <rFont val="Tahoma"/>
            <family val="2"/>
            <charset val="238"/>
          </rPr>
          <t>Prostějov 21.10.2017</t>
        </r>
        <r>
          <rPr>
            <sz val="9"/>
            <color indexed="81"/>
            <rFont val="Tahoma"/>
            <family val="2"/>
            <charset val="238"/>
          </rPr>
          <t xml:space="preserve">
</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0">
      <text>
        <r>
          <rPr>
            <b/>
            <sz val="9"/>
            <color indexed="81"/>
            <rFont val="Tahoma"/>
            <family val="2"/>
            <charset val="238"/>
          </rPr>
          <t>Karviná 4.11.2017</t>
        </r>
        <r>
          <rPr>
            <sz val="9"/>
            <color indexed="81"/>
            <rFont val="Tahoma"/>
            <family val="2"/>
            <charset val="238"/>
          </rPr>
          <t xml:space="preserve">
</t>
        </r>
      </text>
    </comment>
    <comment ref="L5" authorId="0">
      <text>
        <r>
          <rPr>
            <b/>
            <sz val="9"/>
            <color indexed="81"/>
            <rFont val="Tahoma"/>
            <family val="2"/>
            <charset val="238"/>
          </rPr>
          <t>Prostějov 21.10.2017</t>
        </r>
        <r>
          <rPr>
            <sz val="9"/>
            <color indexed="81"/>
            <rFont val="Tahoma"/>
            <family val="2"/>
            <charset val="238"/>
          </rPr>
          <t xml:space="preserve">
</t>
        </r>
      </text>
    </comment>
    <comment ref="M5" authorId="0">
      <text>
        <r>
          <rPr>
            <b/>
            <sz val="9"/>
            <color indexed="81"/>
            <rFont val="Tahoma"/>
            <family val="2"/>
            <charset val="238"/>
          </rPr>
          <t>Karviná 4.11.2017</t>
        </r>
        <r>
          <rPr>
            <sz val="9"/>
            <color indexed="81"/>
            <rFont val="Tahoma"/>
            <family val="2"/>
            <charset val="238"/>
          </rPr>
          <t xml:space="preserve">
</t>
        </r>
      </text>
    </comment>
    <comment ref="Q5" authorId="0">
      <text>
        <r>
          <rPr>
            <b/>
            <sz val="9"/>
            <color indexed="81"/>
            <rFont val="Tahoma"/>
            <family val="2"/>
            <charset val="238"/>
          </rPr>
          <t>Karviná 4.11.2017</t>
        </r>
        <r>
          <rPr>
            <sz val="9"/>
            <color indexed="81"/>
            <rFont val="Tahoma"/>
            <family val="2"/>
            <charset val="238"/>
          </rPr>
          <t xml:space="preserve">
</t>
        </r>
      </text>
    </comment>
    <comment ref="R5" authorId="0">
      <text>
        <r>
          <rPr>
            <b/>
            <sz val="9"/>
            <color indexed="81"/>
            <rFont val="Tahoma"/>
            <family val="2"/>
            <charset val="238"/>
          </rPr>
          <t>Karviná 4.11.2017</t>
        </r>
        <r>
          <rPr>
            <sz val="9"/>
            <color indexed="81"/>
            <rFont val="Tahoma"/>
            <family val="2"/>
            <charset val="238"/>
          </rPr>
          <t xml:space="preserve">
</t>
        </r>
      </text>
    </comment>
    <comment ref="B6" authorId="0">
      <text>
        <r>
          <rPr>
            <b/>
            <sz val="9"/>
            <color indexed="81"/>
            <rFont val="Tahoma"/>
            <family val="2"/>
            <charset val="238"/>
          </rPr>
          <t>Karviná 4.11.2017</t>
        </r>
        <r>
          <rPr>
            <sz val="9"/>
            <color indexed="81"/>
            <rFont val="Tahoma"/>
            <family val="2"/>
            <charset val="238"/>
          </rPr>
          <t xml:space="preserve">
</t>
        </r>
      </text>
    </comment>
    <comment ref="E6" authorId="0">
      <text>
        <r>
          <rPr>
            <b/>
            <sz val="9"/>
            <color indexed="81"/>
            <rFont val="Tahoma"/>
            <family val="2"/>
            <charset val="238"/>
          </rPr>
          <t>Karviná 4.11.2017</t>
        </r>
        <r>
          <rPr>
            <sz val="9"/>
            <color indexed="81"/>
            <rFont val="Tahoma"/>
            <family val="2"/>
            <charset val="238"/>
          </rPr>
          <t xml:space="preserve">
</t>
        </r>
      </text>
    </comment>
    <comment ref="F6" authorId="0">
      <text>
        <r>
          <rPr>
            <b/>
            <sz val="9"/>
            <color indexed="81"/>
            <rFont val="Tahoma"/>
            <family val="2"/>
            <charset val="238"/>
          </rPr>
          <t>Karviná 4.11.2017</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Karviná 4.11.2017</t>
        </r>
        <r>
          <rPr>
            <sz val="9"/>
            <color indexed="81"/>
            <rFont val="Tahoma"/>
            <family val="2"/>
            <charset val="238"/>
          </rPr>
          <t xml:space="preserve">
</t>
        </r>
      </text>
    </comment>
    <comment ref="L6" authorId="0">
      <text>
        <r>
          <rPr>
            <b/>
            <sz val="9"/>
            <color indexed="81"/>
            <rFont val="Tahoma"/>
            <family val="2"/>
            <charset val="238"/>
          </rPr>
          <t>Karviná 4.11.2017</t>
        </r>
        <r>
          <rPr>
            <sz val="9"/>
            <color indexed="81"/>
            <rFont val="Tahoma"/>
            <family val="2"/>
            <charset val="238"/>
          </rPr>
          <t xml:space="preserve">
</t>
        </r>
      </text>
    </comment>
    <comment ref="Q6" authorId="0">
      <text>
        <r>
          <rPr>
            <b/>
            <sz val="9"/>
            <color indexed="81"/>
            <rFont val="Tahoma"/>
            <family val="2"/>
            <charset val="238"/>
          </rPr>
          <t>Karviná 4.11.2017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0">
      <text>
        <r>
          <rPr>
            <b/>
            <sz val="9"/>
            <color indexed="81"/>
            <rFont val="Tahoma"/>
            <family val="2"/>
            <charset val="238"/>
          </rPr>
          <t>Karviná 4.11.2017</t>
        </r>
        <r>
          <rPr>
            <sz val="9"/>
            <color indexed="81"/>
            <rFont val="Tahoma"/>
            <family val="2"/>
            <charset val="238"/>
          </rPr>
          <t xml:space="preserve">
</t>
        </r>
      </text>
    </comment>
    <comment ref="G7" authorId="0">
      <text>
        <r>
          <rPr>
            <b/>
            <sz val="9"/>
            <color indexed="81"/>
            <rFont val="Tahoma"/>
            <family val="2"/>
            <charset val="238"/>
          </rPr>
          <t>Karviná 4.11.2017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0">
      <text>
        <r>
          <rPr>
            <b/>
            <sz val="9"/>
            <color indexed="81"/>
            <rFont val="Tahoma"/>
            <family val="2"/>
            <charset val="238"/>
          </rPr>
          <t>Karviná 4.11.2017</t>
        </r>
        <r>
          <rPr>
            <sz val="9"/>
            <color indexed="81"/>
            <rFont val="Tahoma"/>
            <family val="2"/>
            <charset val="238"/>
          </rPr>
          <t xml:space="preserve">
</t>
        </r>
      </text>
    </comment>
    <comment ref="J7" authorId="0">
      <text>
        <r>
          <rPr>
            <b/>
            <sz val="9"/>
            <color indexed="81"/>
            <rFont val="Tahoma"/>
            <family val="2"/>
            <charset val="238"/>
          </rPr>
          <t>Karviná 4.11.2017</t>
        </r>
        <r>
          <rPr>
            <sz val="9"/>
            <color indexed="81"/>
            <rFont val="Tahoma"/>
            <family val="2"/>
            <charset val="238"/>
          </rPr>
          <t xml:space="preserve">
</t>
        </r>
      </text>
    </comment>
    <comment ref="K7" authorId="0">
      <text>
        <r>
          <rPr>
            <b/>
            <sz val="9"/>
            <color indexed="81"/>
            <rFont val="Tahoma"/>
            <family val="2"/>
            <charset val="238"/>
          </rPr>
          <t>Karviná 4.11.2017</t>
        </r>
        <r>
          <rPr>
            <sz val="9"/>
            <color indexed="81"/>
            <rFont val="Tahoma"/>
            <family val="2"/>
            <charset val="238"/>
          </rPr>
          <t xml:space="preserve">
</t>
        </r>
      </text>
    </comment>
    <comment ref="L7" authorId="0">
      <text>
        <r>
          <rPr>
            <b/>
            <sz val="9"/>
            <color indexed="81"/>
            <rFont val="Tahoma"/>
            <family val="2"/>
            <charset val="238"/>
          </rPr>
          <t>Karviná 4.11.2017</t>
        </r>
        <r>
          <rPr>
            <sz val="9"/>
            <color indexed="81"/>
            <rFont val="Tahoma"/>
            <family val="2"/>
            <charset val="238"/>
          </rPr>
          <t xml:space="preserve">
</t>
        </r>
      </text>
    </comment>
    <comment ref="O7" authorId="0">
      <text>
        <r>
          <rPr>
            <b/>
            <sz val="9"/>
            <color indexed="81"/>
            <rFont val="Tahoma"/>
            <family val="2"/>
            <charset val="238"/>
          </rPr>
          <t>Karviná 4.11.2017</t>
        </r>
        <r>
          <rPr>
            <sz val="9"/>
            <color indexed="81"/>
            <rFont val="Tahoma"/>
            <family val="2"/>
            <charset val="238"/>
          </rPr>
          <t xml:space="preserve">
</t>
        </r>
      </text>
    </comment>
    <comment ref="Q7" authorId="0">
      <text>
        <r>
          <rPr>
            <b/>
            <sz val="9"/>
            <color indexed="81"/>
            <rFont val="Tahoma"/>
            <family val="2"/>
            <charset val="238"/>
          </rPr>
          <t>Karviná 4.11.2017</t>
        </r>
        <r>
          <rPr>
            <sz val="9"/>
            <color indexed="81"/>
            <rFont val="Tahoma"/>
            <family val="2"/>
            <charset val="238"/>
          </rPr>
          <t xml:space="preserve">
</t>
        </r>
      </text>
    </comment>
    <comment ref="R7" authorId="0">
      <text>
        <r>
          <rPr>
            <b/>
            <sz val="9"/>
            <color indexed="81"/>
            <rFont val="Tahoma"/>
            <family val="2"/>
            <charset val="238"/>
          </rPr>
          <t>Karviná 4.11.2017</t>
        </r>
        <r>
          <rPr>
            <sz val="9"/>
            <color indexed="81"/>
            <rFont val="Tahoma"/>
            <family val="2"/>
            <charset val="238"/>
          </rPr>
          <t xml:space="preserve">
</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Karviná 4.11.2017</t>
        </r>
        <r>
          <rPr>
            <sz val="9"/>
            <color indexed="81"/>
            <rFont val="Tahoma"/>
            <family val="2"/>
            <charset val="238"/>
          </rPr>
          <t xml:space="preserve">
</t>
        </r>
      </text>
    </comment>
    <comment ref="F8" authorId="0">
      <text>
        <r>
          <rPr>
            <b/>
            <sz val="9"/>
            <color indexed="81"/>
            <rFont val="Tahoma"/>
            <family val="2"/>
            <charset val="238"/>
          </rPr>
          <t>Karviná 4.11.2017</t>
        </r>
        <r>
          <rPr>
            <sz val="9"/>
            <color indexed="81"/>
            <rFont val="Tahoma"/>
            <family val="2"/>
            <charset val="238"/>
          </rPr>
          <t xml:space="preserve">
</t>
        </r>
      </text>
    </comment>
    <comment ref="H8" authorId="0">
      <text>
        <r>
          <rPr>
            <b/>
            <sz val="9"/>
            <color indexed="81"/>
            <rFont val="Tahoma"/>
            <family val="2"/>
            <charset val="238"/>
          </rPr>
          <t>Prostějov 21.10.2017</t>
        </r>
        <r>
          <rPr>
            <sz val="9"/>
            <color indexed="81"/>
            <rFont val="Tahoma"/>
            <family val="2"/>
            <charset val="238"/>
          </rPr>
          <t xml:space="preserve">
</t>
        </r>
      </text>
    </comment>
    <comment ref="I8" authorId="1">
      <text>
        <r>
          <rPr>
            <b/>
            <sz val="9"/>
            <color indexed="81"/>
            <rFont val="Tahoma"/>
            <family val="2"/>
            <charset val="238"/>
          </rPr>
          <t>Havířov 3.6.2017</t>
        </r>
        <r>
          <rPr>
            <sz val="9"/>
            <color indexed="81"/>
            <rFont val="Tahoma"/>
            <family val="2"/>
            <charset val="238"/>
          </rPr>
          <t xml:space="preserve">
</t>
        </r>
      </text>
    </comment>
    <comment ref="K8" authorId="0">
      <text>
        <r>
          <rPr>
            <b/>
            <sz val="9"/>
            <color indexed="81"/>
            <rFont val="Tahoma"/>
            <family val="2"/>
            <charset val="238"/>
          </rPr>
          <t>Karviná 4.11.2017</t>
        </r>
        <r>
          <rPr>
            <sz val="9"/>
            <color indexed="81"/>
            <rFont val="Tahoma"/>
            <family val="2"/>
            <charset val="238"/>
          </rPr>
          <t xml:space="preserve">
</t>
        </r>
      </text>
    </comment>
    <comment ref="L8" authorId="0">
      <text>
        <r>
          <rPr>
            <b/>
            <sz val="9"/>
            <color indexed="81"/>
            <rFont val="Tahoma"/>
            <family val="2"/>
            <charset val="238"/>
          </rPr>
          <t>Prostějov 21.10.2017</t>
        </r>
        <r>
          <rPr>
            <sz val="9"/>
            <color indexed="81"/>
            <rFont val="Tahoma"/>
            <family val="2"/>
            <charset val="238"/>
          </rPr>
          <t xml:space="preserve">
</t>
        </r>
      </text>
    </comment>
    <comment ref="M8" authorId="0">
      <text>
        <r>
          <rPr>
            <b/>
            <sz val="9"/>
            <color indexed="81"/>
            <rFont val="Tahoma"/>
            <family val="2"/>
            <charset val="238"/>
          </rPr>
          <t>Karviná 4.11.2017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0">
      <text>
        <r>
          <rPr>
            <b/>
            <sz val="9"/>
            <color indexed="81"/>
            <rFont val="Tahoma"/>
            <family val="2"/>
            <charset val="238"/>
          </rPr>
          <t>Karviná 4.11.2017</t>
        </r>
        <r>
          <rPr>
            <sz val="9"/>
            <color indexed="81"/>
            <rFont val="Tahoma"/>
            <family val="2"/>
            <charset val="238"/>
          </rPr>
          <t xml:space="preserve">
</t>
        </r>
      </text>
    </comment>
    <comment ref="R8" authorId="1">
      <text>
        <r>
          <rPr>
            <b/>
            <sz val="9"/>
            <color indexed="81"/>
            <rFont val="Tahoma"/>
            <family val="2"/>
            <charset val="238"/>
          </rPr>
          <t>Havířov 17.6.2017</t>
        </r>
        <r>
          <rPr>
            <sz val="9"/>
            <color indexed="81"/>
            <rFont val="Tahoma"/>
            <family val="2"/>
            <charset val="238"/>
          </rPr>
          <t xml:space="preserve">
</t>
        </r>
      </text>
    </comment>
    <comment ref="B9" authorId="0">
      <text>
        <r>
          <rPr>
            <b/>
            <sz val="9"/>
            <color indexed="81"/>
            <rFont val="Tahoma"/>
            <family val="2"/>
            <charset val="238"/>
          </rPr>
          <t>Karviná 4.11.2017</t>
        </r>
        <r>
          <rPr>
            <sz val="9"/>
            <color indexed="81"/>
            <rFont val="Tahoma"/>
            <family val="2"/>
            <charset val="238"/>
          </rPr>
          <t xml:space="preserve">
</t>
        </r>
      </text>
    </comment>
    <comment ref="E9" authorId="0">
      <text>
        <r>
          <rPr>
            <b/>
            <sz val="9"/>
            <color indexed="81"/>
            <rFont val="Tahoma"/>
            <family val="2"/>
            <charset val="238"/>
          </rPr>
          <t>Karviná 4.11.2017</t>
        </r>
        <r>
          <rPr>
            <sz val="9"/>
            <color indexed="81"/>
            <rFont val="Tahoma"/>
            <family val="2"/>
            <charset val="238"/>
          </rPr>
          <t xml:space="preserve">
</t>
        </r>
      </text>
    </comment>
    <comment ref="F9" authorId="0">
      <text>
        <r>
          <rPr>
            <b/>
            <sz val="9"/>
            <color indexed="81"/>
            <rFont val="Tahoma"/>
            <family val="2"/>
            <charset val="238"/>
          </rPr>
          <t>Prostějov 21.10.2017</t>
        </r>
        <r>
          <rPr>
            <sz val="9"/>
            <color indexed="81"/>
            <rFont val="Tahoma"/>
            <family val="2"/>
            <charset val="238"/>
          </rPr>
          <t xml:space="preserve">
</t>
        </r>
      </text>
    </comment>
    <comment ref="H9" authorId="0">
      <text>
        <r>
          <rPr>
            <b/>
            <sz val="9"/>
            <color indexed="81"/>
            <rFont val="Tahoma"/>
            <family val="2"/>
            <charset val="238"/>
          </rPr>
          <t>Karviná 4.11.2017</t>
        </r>
        <r>
          <rPr>
            <sz val="9"/>
            <color indexed="81"/>
            <rFont val="Tahoma"/>
            <family val="2"/>
            <charset val="238"/>
          </rPr>
          <t xml:space="preserve">
</t>
        </r>
      </text>
    </comment>
    <comment ref="I9" authorId="0">
      <text>
        <r>
          <rPr>
            <b/>
            <sz val="9"/>
            <color indexed="81"/>
            <rFont val="Tahoma"/>
            <family val="2"/>
            <charset val="238"/>
          </rPr>
          <t>Karviná 4.11.2017</t>
        </r>
        <r>
          <rPr>
            <sz val="9"/>
            <color indexed="81"/>
            <rFont val="Tahoma"/>
            <family val="2"/>
            <charset val="238"/>
          </rPr>
          <t xml:space="preserve">
</t>
        </r>
      </text>
    </comment>
    <comment ref="K9" authorId="0">
      <text>
        <r>
          <rPr>
            <b/>
            <sz val="9"/>
            <color indexed="81"/>
            <rFont val="Tahoma"/>
            <family val="2"/>
            <charset val="238"/>
          </rPr>
          <t>Karviná 4.11.2017</t>
        </r>
        <r>
          <rPr>
            <sz val="9"/>
            <color indexed="81"/>
            <rFont val="Tahoma"/>
            <family val="2"/>
            <charset val="238"/>
          </rPr>
          <t xml:space="preserve">
</t>
        </r>
      </text>
    </comment>
    <comment ref="L9" authorId="0">
      <text>
        <r>
          <rPr>
            <b/>
            <sz val="9"/>
            <color indexed="81"/>
            <rFont val="Tahoma"/>
            <family val="2"/>
            <charset val="238"/>
          </rPr>
          <t>Prostějov 21.10.2017</t>
        </r>
        <r>
          <rPr>
            <sz val="9"/>
            <color indexed="81"/>
            <rFont val="Tahoma"/>
            <family val="2"/>
            <charset val="238"/>
          </rPr>
          <t xml:space="preserve">
</t>
        </r>
      </text>
    </comment>
    <comment ref="Q9" authorId="0">
      <text>
        <r>
          <rPr>
            <b/>
            <sz val="9"/>
            <color indexed="81"/>
            <rFont val="Tahoma"/>
            <family val="2"/>
            <charset val="238"/>
          </rPr>
          <t>Prostějov 21.10.2017</t>
        </r>
        <r>
          <rPr>
            <sz val="9"/>
            <color indexed="81"/>
            <rFont val="Tahoma"/>
            <family val="2"/>
            <charset val="238"/>
          </rPr>
          <t xml:space="preserve">
</t>
        </r>
      </text>
    </comment>
    <comment ref="R9" authorId="0">
      <text>
        <r>
          <rPr>
            <b/>
            <sz val="9"/>
            <color indexed="81"/>
            <rFont val="Tahoma"/>
            <family val="2"/>
            <charset val="238"/>
          </rPr>
          <t>Karviná 4.11.2017</t>
        </r>
        <r>
          <rPr>
            <sz val="9"/>
            <color indexed="81"/>
            <rFont val="Tahoma"/>
            <family val="2"/>
            <charset val="238"/>
          </rPr>
          <t xml:space="preserve">
</t>
        </r>
      </text>
    </comment>
    <comment ref="E10" authorId="0">
      <text>
        <r>
          <rPr>
            <b/>
            <sz val="9"/>
            <color indexed="81"/>
            <rFont val="Tahoma"/>
            <family val="2"/>
            <charset val="238"/>
          </rPr>
          <t>Karviná 4.11.2017</t>
        </r>
        <r>
          <rPr>
            <sz val="9"/>
            <color indexed="81"/>
            <rFont val="Tahoma"/>
            <family val="2"/>
            <charset val="238"/>
          </rPr>
          <t xml:space="preserve">
</t>
        </r>
      </text>
    </comment>
    <comment ref="F10" authorId="0">
      <text>
        <r>
          <rPr>
            <b/>
            <sz val="9"/>
            <color indexed="81"/>
            <rFont val="Tahoma"/>
            <family val="2"/>
            <charset val="238"/>
          </rPr>
          <t>Karviná 4.11.2017</t>
        </r>
        <r>
          <rPr>
            <sz val="9"/>
            <color indexed="81"/>
            <rFont val="Tahoma"/>
            <family val="2"/>
            <charset val="238"/>
          </rPr>
          <t xml:space="preserve">
</t>
        </r>
      </text>
    </comment>
    <comment ref="H10" authorId="0">
      <text>
        <r>
          <rPr>
            <b/>
            <sz val="9"/>
            <color indexed="81"/>
            <rFont val="Tahoma"/>
            <family val="2"/>
            <charset val="238"/>
          </rPr>
          <t>Karviná 4.11.2017</t>
        </r>
        <r>
          <rPr>
            <sz val="9"/>
            <color indexed="81"/>
            <rFont val="Tahoma"/>
            <family val="2"/>
            <charset val="238"/>
          </rPr>
          <t xml:space="preserve">
</t>
        </r>
      </text>
    </comment>
    <comment ref="I10" authorId="0">
      <text>
        <r>
          <rPr>
            <b/>
            <sz val="9"/>
            <color indexed="81"/>
            <rFont val="Tahoma"/>
            <family val="2"/>
            <charset val="238"/>
          </rPr>
          <t>Karviná 4.11.2017</t>
        </r>
        <r>
          <rPr>
            <sz val="9"/>
            <color indexed="81"/>
            <rFont val="Tahoma"/>
            <family val="2"/>
            <charset val="238"/>
          </rPr>
          <t xml:space="preserve">
</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Prostějov 21.10.2017</t>
        </r>
      </text>
    </comment>
    <comment ref="C11" authorId="1">
      <text>
        <r>
          <rPr>
            <b/>
            <sz val="9"/>
            <color indexed="81"/>
            <rFont val="Tahoma"/>
            <family val="2"/>
            <charset val="238"/>
          </rPr>
          <t>Karviná 13.5.2017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0">
      <text>
        <r>
          <rPr>
            <b/>
            <sz val="9"/>
            <color indexed="81"/>
            <rFont val="Tahoma"/>
            <family val="2"/>
            <charset val="238"/>
          </rPr>
          <t>Karviná 4.11.2017</t>
        </r>
        <r>
          <rPr>
            <sz val="9"/>
            <color indexed="81"/>
            <rFont val="Tahoma"/>
            <family val="2"/>
            <charset val="238"/>
          </rPr>
          <t xml:space="preserve">
</t>
        </r>
      </text>
    </comment>
    <comment ref="H11" authorId="1">
      <text>
        <r>
          <rPr>
            <b/>
            <sz val="9"/>
            <color indexed="81"/>
            <rFont val="Tahoma"/>
            <family val="2"/>
            <charset val="238"/>
          </rPr>
          <t>Havířov 3.6.2017</t>
        </r>
        <r>
          <rPr>
            <sz val="9"/>
            <color indexed="81"/>
            <rFont val="Tahoma"/>
            <family val="2"/>
            <charset val="238"/>
          </rPr>
          <t xml:space="preserve">
</t>
        </r>
      </text>
    </comment>
    <comment ref="I11" authorId="0">
      <text>
        <r>
          <rPr>
            <b/>
            <sz val="9"/>
            <color indexed="81"/>
            <rFont val="Tahoma"/>
            <family val="2"/>
            <charset val="238"/>
          </rPr>
          <t>Karviná 4.11.2017</t>
        </r>
        <r>
          <rPr>
            <sz val="9"/>
            <color indexed="81"/>
            <rFont val="Tahoma"/>
            <family val="2"/>
            <charset val="238"/>
          </rPr>
          <t xml:space="preserve">
</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0">
      <text>
        <r>
          <rPr>
            <b/>
            <sz val="9"/>
            <color indexed="81"/>
            <rFont val="Tahoma"/>
            <family val="2"/>
            <charset val="238"/>
          </rPr>
          <t>Prostějov 21.10.2017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comments4.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0">
      <text>
        <r>
          <rPr>
            <b/>
            <sz val="9"/>
            <color indexed="81"/>
            <rFont val="Tahoma"/>
            <family val="2"/>
            <charset val="238"/>
          </rPr>
          <t>Karviná 4.11.2017</t>
        </r>
      </text>
    </comment>
    <comment ref="E3" authorId="0">
      <text>
        <r>
          <rPr>
            <b/>
            <sz val="9"/>
            <color indexed="81"/>
            <rFont val="Tahoma"/>
            <family val="2"/>
            <charset val="238"/>
          </rPr>
          <t>Karviná 4.11.2017</t>
        </r>
      </text>
    </comment>
    <comment ref="F3" authorId="0">
      <text>
        <r>
          <rPr>
            <b/>
            <sz val="9"/>
            <color indexed="81"/>
            <rFont val="Tahoma"/>
            <family val="2"/>
            <charset val="238"/>
          </rPr>
          <t>Havířov 18.11.2017</t>
        </r>
        <r>
          <rPr>
            <sz val="9"/>
            <color indexed="81"/>
            <rFont val="Tahoma"/>
            <family val="2"/>
            <charset val="238"/>
          </rPr>
          <t xml:space="preserve">
</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Havířov 18.11.2017</t>
        </r>
      </text>
    </comment>
    <comment ref="L3" authorId="0">
      <text>
        <r>
          <rPr>
            <b/>
            <sz val="9"/>
            <color indexed="81"/>
            <rFont val="Tahoma"/>
            <family val="2"/>
            <charset val="238"/>
          </rPr>
          <t>Havířov 18.11.2017</t>
        </r>
      </text>
    </comment>
    <comment ref="M3" authorId="0">
      <text>
        <r>
          <rPr>
            <b/>
            <sz val="9"/>
            <color indexed="81"/>
            <rFont val="Tahoma"/>
            <family val="2"/>
            <charset val="238"/>
          </rPr>
          <t>Karviná 4.11.2017</t>
        </r>
        <r>
          <rPr>
            <sz val="9"/>
            <color indexed="81"/>
            <rFont val="Tahoma"/>
            <family val="2"/>
            <charset val="238"/>
          </rPr>
          <t xml:space="preserve">
</t>
        </r>
      </text>
    </comment>
    <comment ref="N3" authorId="0">
      <text>
        <r>
          <rPr>
            <b/>
            <sz val="9"/>
            <color indexed="81"/>
            <rFont val="Tahoma"/>
            <family val="2"/>
            <charset val="238"/>
          </rPr>
          <t>Havířov 18.11.2017</t>
        </r>
      </text>
    </comment>
    <comment ref="Q3" authorId="0">
      <text>
        <r>
          <rPr>
            <b/>
            <sz val="9"/>
            <color indexed="81"/>
            <rFont val="Tahoma"/>
            <family val="2"/>
            <charset val="238"/>
          </rPr>
          <t>Prostějov 21.10.2017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Karviná 4.11.2017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0">
      <text>
        <r>
          <rPr>
            <b/>
            <sz val="9"/>
            <color indexed="81"/>
            <rFont val="Tahoma"/>
            <family val="2"/>
            <charset val="238"/>
          </rPr>
          <t>Havířov 18.11.2017</t>
        </r>
        <r>
          <rPr>
            <sz val="9"/>
            <color indexed="81"/>
            <rFont val="Tahoma"/>
            <family val="2"/>
            <charset val="238"/>
          </rPr>
          <t xml:space="preserve">
</t>
        </r>
      </text>
    </comment>
    <comment ref="F4" authorId="0">
      <text>
        <r>
          <rPr>
            <b/>
            <sz val="9"/>
            <color indexed="81"/>
            <rFont val="Tahoma"/>
            <family val="2"/>
            <charset val="238"/>
          </rPr>
          <t>Havířov 18.11.2017</t>
        </r>
        <r>
          <rPr>
            <sz val="9"/>
            <color indexed="81"/>
            <rFont val="Tahoma"/>
            <family val="2"/>
            <charset val="238"/>
          </rPr>
          <t xml:space="preserve">
</t>
        </r>
      </text>
    </comment>
    <comment ref="H4" authorId="0">
      <text>
        <r>
          <rPr>
            <b/>
            <sz val="9"/>
            <color indexed="81"/>
            <rFont val="Tahoma"/>
            <family val="2"/>
            <charset val="238"/>
          </rPr>
          <t>Havířov 18.11.2017</t>
        </r>
        <r>
          <rPr>
            <sz val="9"/>
            <color indexed="81"/>
            <rFont val="Tahoma"/>
            <family val="2"/>
            <charset val="238"/>
          </rPr>
          <t xml:space="preserve">
</t>
        </r>
      </text>
    </comment>
    <comment ref="I4" authorId="0">
      <text>
        <r>
          <rPr>
            <b/>
            <sz val="9"/>
            <color indexed="81"/>
            <rFont val="Tahoma"/>
            <family val="2"/>
            <charset val="238"/>
          </rPr>
          <t>Karviná 4.11.2017</t>
        </r>
        <r>
          <rPr>
            <sz val="9"/>
            <color indexed="81"/>
            <rFont val="Tahoma"/>
            <family val="2"/>
            <charset val="238"/>
          </rPr>
          <t xml:space="preserve">
</t>
        </r>
      </text>
    </comment>
    <comment ref="K4" authorId="0">
      <text>
        <r>
          <rPr>
            <b/>
            <sz val="9"/>
            <color indexed="81"/>
            <rFont val="Tahoma"/>
            <family val="2"/>
            <charset val="238"/>
          </rPr>
          <t>Karviná 4.11.2017</t>
        </r>
        <r>
          <rPr>
            <sz val="9"/>
            <color indexed="81"/>
            <rFont val="Tahoma"/>
            <family val="2"/>
            <charset val="238"/>
          </rPr>
          <t xml:space="preserve">
</t>
        </r>
      </text>
    </comment>
    <comment ref="L4" authorId="0">
      <text>
        <r>
          <rPr>
            <b/>
            <sz val="9"/>
            <color indexed="81"/>
            <rFont val="Tahoma"/>
            <family val="2"/>
            <charset val="238"/>
          </rPr>
          <t>Karviná 4.11.2017</t>
        </r>
        <r>
          <rPr>
            <sz val="9"/>
            <color indexed="81"/>
            <rFont val="Tahoma"/>
            <family val="2"/>
            <charset val="238"/>
          </rPr>
          <t xml:space="preserve">
</t>
        </r>
      </text>
    </comment>
    <comment ref="Q4" authorId="0">
      <text>
        <r>
          <rPr>
            <b/>
            <sz val="9"/>
            <color indexed="81"/>
            <rFont val="Tahoma"/>
            <family val="2"/>
            <charset val="238"/>
          </rPr>
          <t>Havířov 18.11.2017</t>
        </r>
        <r>
          <rPr>
            <sz val="9"/>
            <color indexed="81"/>
            <rFont val="Tahoma"/>
            <family val="2"/>
            <charset val="238"/>
          </rPr>
          <t xml:space="preserve">
</t>
        </r>
      </text>
    </comment>
    <comment ref="R4" authorId="0">
      <text>
        <r>
          <rPr>
            <b/>
            <sz val="9"/>
            <color indexed="81"/>
            <rFont val="Tahoma"/>
            <family val="2"/>
            <charset val="238"/>
          </rPr>
          <t>Karviná 4.11.2017</t>
        </r>
        <r>
          <rPr>
            <sz val="9"/>
            <color indexed="81"/>
            <rFont val="Tahoma"/>
            <family val="2"/>
            <charset val="238"/>
          </rPr>
          <t xml:space="preserve">
</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0">
      <text>
        <r>
          <rPr>
            <b/>
            <sz val="9"/>
            <color indexed="81"/>
            <rFont val="Tahoma"/>
            <family val="2"/>
            <charset val="238"/>
          </rPr>
          <t>Karviná 4.11.2017</t>
        </r>
        <r>
          <rPr>
            <sz val="9"/>
            <color indexed="81"/>
            <rFont val="Tahoma"/>
            <family val="2"/>
            <charset val="238"/>
          </rPr>
          <t xml:space="preserve">
</t>
        </r>
      </text>
    </comment>
    <comment ref="E5" authorId="0">
      <text>
        <r>
          <rPr>
            <b/>
            <sz val="9"/>
            <color indexed="81"/>
            <rFont val="Tahoma"/>
            <family val="2"/>
            <charset val="238"/>
          </rPr>
          <t>Karviná 4.11.2017</t>
        </r>
        <r>
          <rPr>
            <sz val="9"/>
            <color indexed="81"/>
            <rFont val="Tahoma"/>
            <family val="2"/>
            <charset val="238"/>
          </rPr>
          <t xml:space="preserve">
</t>
        </r>
      </text>
    </comment>
    <comment ref="F5" authorId="0">
      <text>
        <r>
          <rPr>
            <b/>
            <sz val="9"/>
            <color indexed="81"/>
            <rFont val="Tahoma"/>
            <family val="2"/>
            <charset val="238"/>
          </rPr>
          <t>Havířov 18.11.2017</t>
        </r>
        <r>
          <rPr>
            <sz val="9"/>
            <color indexed="81"/>
            <rFont val="Tahoma"/>
            <family val="2"/>
            <charset val="238"/>
          </rPr>
          <t xml:space="preserve">
</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0">
      <text>
        <r>
          <rPr>
            <b/>
            <sz val="9"/>
            <color indexed="81"/>
            <rFont val="Tahoma"/>
            <family val="2"/>
            <charset val="238"/>
          </rPr>
          <t>Havířov 18.11.2017</t>
        </r>
        <r>
          <rPr>
            <sz val="9"/>
            <color indexed="81"/>
            <rFont val="Tahoma"/>
            <family val="2"/>
            <charset val="238"/>
          </rPr>
          <t xml:space="preserve">
</t>
        </r>
      </text>
    </comment>
    <comment ref="L5" authorId="0">
      <text>
        <r>
          <rPr>
            <b/>
            <sz val="9"/>
            <color indexed="81"/>
            <rFont val="Tahoma"/>
            <family val="2"/>
            <charset val="238"/>
          </rPr>
          <t>Prostějov 21.10.2017</t>
        </r>
        <r>
          <rPr>
            <sz val="9"/>
            <color indexed="81"/>
            <rFont val="Tahoma"/>
            <family val="2"/>
            <charset val="238"/>
          </rPr>
          <t xml:space="preserve">
</t>
        </r>
      </text>
    </comment>
    <comment ref="M5" authorId="0">
      <text>
        <r>
          <rPr>
            <b/>
            <sz val="9"/>
            <color indexed="81"/>
            <rFont val="Tahoma"/>
            <family val="2"/>
            <charset val="238"/>
          </rPr>
          <t>Karviná 4.11.2017</t>
        </r>
        <r>
          <rPr>
            <sz val="9"/>
            <color indexed="81"/>
            <rFont val="Tahoma"/>
            <family val="2"/>
            <charset val="238"/>
          </rPr>
          <t xml:space="preserve">
</t>
        </r>
      </text>
    </comment>
    <comment ref="Q5" authorId="0">
      <text>
        <r>
          <rPr>
            <b/>
            <sz val="9"/>
            <color indexed="81"/>
            <rFont val="Tahoma"/>
            <family val="2"/>
            <charset val="238"/>
          </rPr>
          <t>Havířov 18.11.2017</t>
        </r>
        <r>
          <rPr>
            <sz val="9"/>
            <color indexed="81"/>
            <rFont val="Tahoma"/>
            <family val="2"/>
            <charset val="238"/>
          </rPr>
          <t xml:space="preserve">
</t>
        </r>
      </text>
    </comment>
    <comment ref="R5" authorId="0">
      <text>
        <r>
          <rPr>
            <b/>
            <sz val="9"/>
            <color indexed="81"/>
            <rFont val="Tahoma"/>
            <family val="2"/>
            <charset val="238"/>
          </rPr>
          <t>Havířov 18.11.2017</t>
        </r>
        <r>
          <rPr>
            <sz val="9"/>
            <color indexed="81"/>
            <rFont val="Tahoma"/>
            <family val="2"/>
            <charset val="238"/>
          </rPr>
          <t xml:space="preserve">
</t>
        </r>
      </text>
    </comment>
    <comment ref="B6" authorId="0">
      <text>
        <r>
          <rPr>
            <b/>
            <sz val="9"/>
            <color indexed="81"/>
            <rFont val="Tahoma"/>
            <family val="2"/>
            <charset val="238"/>
          </rPr>
          <t>Karviná 4.11.2017</t>
        </r>
        <r>
          <rPr>
            <sz val="9"/>
            <color indexed="81"/>
            <rFont val="Tahoma"/>
            <family val="2"/>
            <charset val="238"/>
          </rPr>
          <t xml:space="preserve">
</t>
        </r>
      </text>
    </comment>
    <comment ref="E6" authorId="0">
      <text>
        <r>
          <rPr>
            <b/>
            <sz val="9"/>
            <color indexed="81"/>
            <rFont val="Tahoma"/>
            <family val="2"/>
            <charset val="238"/>
          </rPr>
          <t>Karviná 4.11.2017</t>
        </r>
        <r>
          <rPr>
            <sz val="9"/>
            <color indexed="81"/>
            <rFont val="Tahoma"/>
            <family val="2"/>
            <charset val="238"/>
          </rPr>
          <t xml:space="preserve">
</t>
        </r>
      </text>
    </comment>
    <comment ref="F6" authorId="0">
      <text>
        <r>
          <rPr>
            <b/>
            <sz val="9"/>
            <color indexed="81"/>
            <rFont val="Tahoma"/>
            <family val="2"/>
            <charset val="238"/>
          </rPr>
          <t>Karviná 4.11.2017</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Havířov 18.11.2017</t>
        </r>
        <r>
          <rPr>
            <sz val="9"/>
            <color indexed="81"/>
            <rFont val="Tahoma"/>
            <family val="2"/>
            <charset val="238"/>
          </rPr>
          <t xml:space="preserve">
</t>
        </r>
      </text>
    </comment>
    <comment ref="L6" authorId="0">
      <text>
        <r>
          <rPr>
            <b/>
            <sz val="9"/>
            <color indexed="81"/>
            <rFont val="Tahoma"/>
            <family val="2"/>
            <charset val="238"/>
          </rPr>
          <t>Havířov 18.11.2017</t>
        </r>
        <r>
          <rPr>
            <sz val="9"/>
            <color indexed="81"/>
            <rFont val="Tahoma"/>
            <family val="2"/>
            <charset val="238"/>
          </rPr>
          <t xml:space="preserve">
</t>
        </r>
      </text>
    </comment>
    <comment ref="Q6" authorId="0">
      <text>
        <r>
          <rPr>
            <b/>
            <sz val="9"/>
            <color indexed="81"/>
            <rFont val="Tahoma"/>
            <family val="2"/>
            <charset val="238"/>
          </rPr>
          <t>Havířov 18.11.2017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0">
      <text>
        <r>
          <rPr>
            <b/>
            <sz val="9"/>
            <color indexed="81"/>
            <rFont val="Tahoma"/>
            <family val="2"/>
            <charset val="238"/>
          </rPr>
          <t>Kopřivnice 11.11.2017</t>
        </r>
        <r>
          <rPr>
            <sz val="9"/>
            <color indexed="81"/>
            <rFont val="Tahoma"/>
            <family val="2"/>
            <charset val="238"/>
          </rPr>
          <t xml:space="preserve">
</t>
        </r>
      </text>
    </comment>
    <comment ref="G7" authorId="0">
      <text>
        <r>
          <rPr>
            <b/>
            <sz val="9"/>
            <color indexed="81"/>
            <rFont val="Tahoma"/>
            <family val="2"/>
            <charset val="238"/>
          </rPr>
          <t>Kopřivnice 11.11.2017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0">
      <text>
        <r>
          <rPr>
            <b/>
            <sz val="9"/>
            <color indexed="81"/>
            <rFont val="Tahoma"/>
            <family val="2"/>
            <charset val="238"/>
          </rPr>
          <t>Kopřivnice 11.11.2017</t>
        </r>
        <r>
          <rPr>
            <sz val="9"/>
            <color indexed="81"/>
            <rFont val="Tahoma"/>
            <family val="2"/>
            <charset val="238"/>
          </rPr>
          <t xml:space="preserve">
</t>
        </r>
      </text>
    </comment>
    <comment ref="J7" authorId="0">
      <text>
        <r>
          <rPr>
            <b/>
            <sz val="9"/>
            <color indexed="81"/>
            <rFont val="Tahoma"/>
            <family val="2"/>
            <charset val="238"/>
          </rPr>
          <t>Kopřivnice 11.11.2017</t>
        </r>
        <r>
          <rPr>
            <sz val="9"/>
            <color indexed="81"/>
            <rFont val="Tahoma"/>
            <family val="2"/>
            <charset val="238"/>
          </rPr>
          <t xml:space="preserve">
</t>
        </r>
      </text>
    </comment>
    <comment ref="K7" authorId="0">
      <text>
        <r>
          <rPr>
            <b/>
            <sz val="9"/>
            <color indexed="81"/>
            <rFont val="Tahoma"/>
            <family val="2"/>
            <charset val="238"/>
          </rPr>
          <t>Karviná 4.11.2017</t>
        </r>
        <r>
          <rPr>
            <sz val="9"/>
            <color indexed="81"/>
            <rFont val="Tahoma"/>
            <family val="2"/>
            <charset val="238"/>
          </rPr>
          <t xml:space="preserve">
</t>
        </r>
      </text>
    </comment>
    <comment ref="L7" authorId="0">
      <text>
        <r>
          <rPr>
            <b/>
            <sz val="9"/>
            <color indexed="81"/>
            <rFont val="Tahoma"/>
            <family val="2"/>
            <charset val="238"/>
          </rPr>
          <t>Karviná 4.11.2017</t>
        </r>
        <r>
          <rPr>
            <sz val="9"/>
            <color indexed="81"/>
            <rFont val="Tahoma"/>
            <family val="2"/>
            <charset val="238"/>
          </rPr>
          <t xml:space="preserve">
</t>
        </r>
      </text>
    </comment>
    <comment ref="O7" authorId="0">
      <text>
        <r>
          <rPr>
            <b/>
            <sz val="9"/>
            <color indexed="81"/>
            <rFont val="Tahoma"/>
            <family val="2"/>
            <charset val="238"/>
          </rPr>
          <t>Karviná 4.11.2017</t>
        </r>
        <r>
          <rPr>
            <sz val="9"/>
            <color indexed="81"/>
            <rFont val="Tahoma"/>
            <family val="2"/>
            <charset val="238"/>
          </rPr>
          <t xml:space="preserve">
</t>
        </r>
      </text>
    </comment>
    <comment ref="Q7" authorId="0">
      <text>
        <r>
          <rPr>
            <b/>
            <sz val="9"/>
            <color indexed="81"/>
            <rFont val="Tahoma"/>
            <family val="2"/>
            <charset val="238"/>
          </rPr>
          <t>Karviná 4.11.2017</t>
        </r>
        <r>
          <rPr>
            <sz val="9"/>
            <color indexed="81"/>
            <rFont val="Tahoma"/>
            <family val="2"/>
            <charset val="238"/>
          </rPr>
          <t xml:space="preserve">
</t>
        </r>
      </text>
    </comment>
    <comment ref="R7" authorId="0">
      <text>
        <r>
          <rPr>
            <b/>
            <sz val="9"/>
            <color indexed="81"/>
            <rFont val="Tahoma"/>
            <family val="2"/>
            <charset val="238"/>
          </rPr>
          <t>Kopřivnice 11.11.2017</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Karviná 4.11.2017</t>
        </r>
        <r>
          <rPr>
            <sz val="9"/>
            <color indexed="81"/>
            <rFont val="Tahoma"/>
            <family val="2"/>
            <charset val="238"/>
          </rPr>
          <t xml:space="preserve">
</t>
        </r>
      </text>
    </comment>
    <comment ref="F8" authorId="0">
      <text>
        <r>
          <rPr>
            <b/>
            <sz val="9"/>
            <color indexed="81"/>
            <rFont val="Tahoma"/>
            <family val="2"/>
            <charset val="238"/>
          </rPr>
          <t>Karviná 4.11.2017</t>
        </r>
        <r>
          <rPr>
            <sz val="9"/>
            <color indexed="81"/>
            <rFont val="Tahoma"/>
            <family val="2"/>
            <charset val="238"/>
          </rPr>
          <t xml:space="preserve">
</t>
        </r>
      </text>
    </comment>
    <comment ref="H8" authorId="0">
      <text>
        <r>
          <rPr>
            <b/>
            <sz val="9"/>
            <color indexed="81"/>
            <rFont val="Tahoma"/>
            <family val="2"/>
            <charset val="238"/>
          </rPr>
          <t>Prostějov 21.10.2017</t>
        </r>
        <r>
          <rPr>
            <sz val="9"/>
            <color indexed="81"/>
            <rFont val="Tahoma"/>
            <family val="2"/>
            <charset val="238"/>
          </rPr>
          <t xml:space="preserve">
</t>
        </r>
      </text>
    </comment>
    <comment ref="I8" authorId="0">
      <text>
        <r>
          <rPr>
            <b/>
            <sz val="9"/>
            <color indexed="81"/>
            <rFont val="Tahoma"/>
            <family val="2"/>
            <charset val="238"/>
          </rPr>
          <t>Havířov 18.11.2017</t>
        </r>
        <r>
          <rPr>
            <sz val="9"/>
            <color indexed="81"/>
            <rFont val="Tahoma"/>
            <family val="2"/>
            <charset val="238"/>
          </rPr>
          <t xml:space="preserve">
</t>
        </r>
      </text>
    </comment>
    <comment ref="K8" authorId="0">
      <text>
        <r>
          <rPr>
            <b/>
            <sz val="9"/>
            <color indexed="81"/>
            <rFont val="Tahoma"/>
            <family val="2"/>
            <charset val="238"/>
          </rPr>
          <t>Karviná 4.11.2017</t>
        </r>
        <r>
          <rPr>
            <sz val="9"/>
            <color indexed="81"/>
            <rFont val="Tahoma"/>
            <family val="2"/>
            <charset val="238"/>
          </rPr>
          <t xml:space="preserve">
</t>
        </r>
      </text>
    </comment>
    <comment ref="L8" authorId="0">
      <text>
        <r>
          <rPr>
            <b/>
            <sz val="9"/>
            <color indexed="81"/>
            <rFont val="Tahoma"/>
            <family val="2"/>
            <charset val="238"/>
          </rPr>
          <t>Prostějov 21.10.2017</t>
        </r>
        <r>
          <rPr>
            <sz val="9"/>
            <color indexed="81"/>
            <rFont val="Tahoma"/>
            <family val="2"/>
            <charset val="238"/>
          </rPr>
          <t xml:space="preserve">
</t>
        </r>
      </text>
    </comment>
    <comment ref="M8" authorId="0">
      <text>
        <r>
          <rPr>
            <b/>
            <sz val="9"/>
            <color indexed="81"/>
            <rFont val="Tahoma"/>
            <family val="2"/>
            <charset val="238"/>
          </rPr>
          <t>Karviná 4.11.2017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0">
      <text>
        <r>
          <rPr>
            <b/>
            <sz val="9"/>
            <color indexed="81"/>
            <rFont val="Tahoma"/>
            <family val="2"/>
            <charset val="238"/>
          </rPr>
          <t>Karviná 4.11.2017</t>
        </r>
        <r>
          <rPr>
            <sz val="9"/>
            <color indexed="81"/>
            <rFont val="Tahoma"/>
            <family val="2"/>
            <charset val="238"/>
          </rPr>
          <t xml:space="preserve">
</t>
        </r>
      </text>
    </comment>
    <comment ref="R8" authorId="0">
      <text>
        <r>
          <rPr>
            <b/>
            <sz val="9"/>
            <color indexed="81"/>
            <rFont val="Tahoma"/>
            <family val="2"/>
            <charset val="238"/>
          </rPr>
          <t>Havířov 18.11.2017</t>
        </r>
        <r>
          <rPr>
            <sz val="9"/>
            <color indexed="81"/>
            <rFont val="Tahoma"/>
            <family val="2"/>
            <charset val="238"/>
          </rPr>
          <t xml:space="preserve">
</t>
        </r>
      </text>
    </comment>
    <comment ref="B9" authorId="0">
      <text>
        <r>
          <rPr>
            <b/>
            <sz val="9"/>
            <color indexed="81"/>
            <rFont val="Tahoma"/>
            <family val="2"/>
            <charset val="238"/>
          </rPr>
          <t>Havířov 18.11.2017</t>
        </r>
        <r>
          <rPr>
            <sz val="9"/>
            <color indexed="81"/>
            <rFont val="Tahoma"/>
            <family val="2"/>
            <charset val="238"/>
          </rPr>
          <t xml:space="preserve">
</t>
        </r>
      </text>
    </comment>
    <comment ref="E9" authorId="0">
      <text>
        <r>
          <rPr>
            <b/>
            <sz val="9"/>
            <color indexed="81"/>
            <rFont val="Tahoma"/>
            <family val="2"/>
            <charset val="238"/>
          </rPr>
          <t>Karviná 4.11.2017</t>
        </r>
        <r>
          <rPr>
            <sz val="9"/>
            <color indexed="81"/>
            <rFont val="Tahoma"/>
            <family val="2"/>
            <charset val="238"/>
          </rPr>
          <t xml:space="preserve">
</t>
        </r>
      </text>
    </comment>
    <comment ref="F9" authorId="0">
      <text>
        <r>
          <rPr>
            <b/>
            <sz val="9"/>
            <color indexed="81"/>
            <rFont val="Tahoma"/>
            <family val="2"/>
            <charset val="238"/>
          </rPr>
          <t>Prostějov 21.10.2017</t>
        </r>
        <r>
          <rPr>
            <sz val="9"/>
            <color indexed="81"/>
            <rFont val="Tahoma"/>
            <family val="2"/>
            <charset val="238"/>
          </rPr>
          <t xml:space="preserve">
</t>
        </r>
      </text>
    </comment>
    <comment ref="H9" authorId="0">
      <text>
        <r>
          <rPr>
            <b/>
            <sz val="9"/>
            <color indexed="81"/>
            <rFont val="Tahoma"/>
            <family val="2"/>
            <charset val="238"/>
          </rPr>
          <t>Havířov 18.11.2017</t>
        </r>
        <r>
          <rPr>
            <sz val="9"/>
            <color indexed="81"/>
            <rFont val="Tahoma"/>
            <family val="2"/>
            <charset val="238"/>
          </rPr>
          <t xml:space="preserve">
</t>
        </r>
      </text>
    </comment>
    <comment ref="I9" authorId="0">
      <text>
        <r>
          <rPr>
            <b/>
            <sz val="9"/>
            <color indexed="81"/>
            <rFont val="Tahoma"/>
            <family val="2"/>
            <charset val="238"/>
          </rPr>
          <t>Karviná 4.11.2017</t>
        </r>
        <r>
          <rPr>
            <sz val="9"/>
            <color indexed="81"/>
            <rFont val="Tahoma"/>
            <family val="2"/>
            <charset val="238"/>
          </rPr>
          <t xml:space="preserve">
</t>
        </r>
      </text>
    </comment>
    <comment ref="K9" authorId="0">
      <text>
        <r>
          <rPr>
            <b/>
            <sz val="9"/>
            <color indexed="81"/>
            <rFont val="Tahoma"/>
            <family val="2"/>
            <charset val="238"/>
          </rPr>
          <t>Havířov 18.11.2017</t>
        </r>
        <r>
          <rPr>
            <sz val="9"/>
            <color indexed="81"/>
            <rFont val="Tahoma"/>
            <family val="2"/>
            <charset val="238"/>
          </rPr>
          <t xml:space="preserve">
</t>
        </r>
      </text>
    </comment>
    <comment ref="L9" authorId="0">
      <text>
        <r>
          <rPr>
            <b/>
            <sz val="9"/>
            <color indexed="81"/>
            <rFont val="Tahoma"/>
            <family val="2"/>
            <charset val="238"/>
          </rPr>
          <t>Havířov 18.11.2017</t>
        </r>
        <r>
          <rPr>
            <sz val="9"/>
            <color indexed="81"/>
            <rFont val="Tahoma"/>
            <family val="2"/>
            <charset val="238"/>
          </rPr>
          <t xml:space="preserve">
</t>
        </r>
      </text>
    </comment>
    <comment ref="Q9" authorId="0">
      <text>
        <r>
          <rPr>
            <b/>
            <sz val="9"/>
            <color indexed="81"/>
            <rFont val="Tahoma"/>
            <family val="2"/>
            <charset val="238"/>
          </rPr>
          <t>Prostějov 21.10.2017</t>
        </r>
        <r>
          <rPr>
            <sz val="9"/>
            <color indexed="81"/>
            <rFont val="Tahoma"/>
            <family val="2"/>
            <charset val="238"/>
          </rPr>
          <t xml:space="preserve">
</t>
        </r>
      </text>
    </comment>
    <comment ref="R9" authorId="0">
      <text>
        <r>
          <rPr>
            <b/>
            <sz val="9"/>
            <color indexed="81"/>
            <rFont val="Tahoma"/>
            <family val="2"/>
            <charset val="238"/>
          </rPr>
          <t>Karviná 4.11.2017</t>
        </r>
        <r>
          <rPr>
            <sz val="9"/>
            <color indexed="81"/>
            <rFont val="Tahoma"/>
            <family val="2"/>
            <charset val="238"/>
          </rPr>
          <t xml:space="preserve">
</t>
        </r>
      </text>
    </comment>
    <comment ref="E10" authorId="0">
      <text>
        <r>
          <rPr>
            <b/>
            <sz val="9"/>
            <color indexed="81"/>
            <rFont val="Tahoma"/>
            <family val="2"/>
            <charset val="238"/>
          </rPr>
          <t>Havířov 18.11.2017</t>
        </r>
        <r>
          <rPr>
            <sz val="9"/>
            <color indexed="81"/>
            <rFont val="Tahoma"/>
            <family val="2"/>
            <charset val="238"/>
          </rPr>
          <t xml:space="preserve">
</t>
        </r>
      </text>
    </comment>
    <comment ref="F10" authorId="0">
      <text>
        <r>
          <rPr>
            <b/>
            <sz val="9"/>
            <color indexed="81"/>
            <rFont val="Tahoma"/>
            <family val="2"/>
            <charset val="238"/>
          </rPr>
          <t>Havířov 18.11.2017</t>
        </r>
        <r>
          <rPr>
            <sz val="9"/>
            <color indexed="81"/>
            <rFont val="Tahoma"/>
            <family val="2"/>
            <charset val="238"/>
          </rPr>
          <t xml:space="preserve">
</t>
        </r>
      </text>
    </comment>
    <comment ref="H10" authorId="0">
      <text>
        <r>
          <rPr>
            <b/>
            <sz val="9"/>
            <color indexed="81"/>
            <rFont val="Tahoma"/>
            <family val="2"/>
            <charset val="238"/>
          </rPr>
          <t>Havířov 18.11.2017</t>
        </r>
        <r>
          <rPr>
            <sz val="9"/>
            <color indexed="81"/>
            <rFont val="Tahoma"/>
            <family val="2"/>
            <charset val="238"/>
          </rPr>
          <t xml:space="preserve">
</t>
        </r>
      </text>
    </comment>
    <comment ref="I10" authorId="0">
      <text>
        <r>
          <rPr>
            <b/>
            <sz val="9"/>
            <color indexed="81"/>
            <rFont val="Tahoma"/>
            <family val="2"/>
            <charset val="238"/>
          </rPr>
          <t>Havířov 18.11.2017</t>
        </r>
        <r>
          <rPr>
            <sz val="9"/>
            <color indexed="81"/>
            <rFont val="Tahoma"/>
            <family val="2"/>
            <charset val="238"/>
          </rPr>
          <t xml:space="preserve">
</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Havířov 18.11.2017</t>
        </r>
        <r>
          <rPr>
            <sz val="9"/>
            <color indexed="81"/>
            <rFont val="Tahoma"/>
            <family val="2"/>
            <charset val="238"/>
          </rPr>
          <t xml:space="preserve">
</t>
        </r>
      </text>
    </comment>
    <comment ref="C11" authorId="0">
      <text>
        <r>
          <rPr>
            <b/>
            <sz val="9"/>
            <color indexed="81"/>
            <rFont val="Tahoma"/>
            <family val="2"/>
            <charset val="238"/>
          </rPr>
          <t>Havířov 18.11.2017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0">
      <text>
        <r>
          <rPr>
            <b/>
            <sz val="9"/>
            <color indexed="81"/>
            <rFont val="Tahoma"/>
            <family val="2"/>
            <charset val="238"/>
          </rPr>
          <t>Karviná 4.11.2017</t>
        </r>
        <r>
          <rPr>
            <sz val="9"/>
            <color indexed="81"/>
            <rFont val="Tahoma"/>
            <family val="2"/>
            <charset val="238"/>
          </rPr>
          <t xml:space="preserve">
</t>
        </r>
      </text>
    </comment>
    <comment ref="H11" authorId="0">
      <text>
        <r>
          <rPr>
            <b/>
            <sz val="9"/>
            <color indexed="81"/>
            <rFont val="Tahoma"/>
            <family val="2"/>
            <charset val="238"/>
          </rPr>
          <t>Havířov 18.11.2017</t>
        </r>
        <r>
          <rPr>
            <sz val="9"/>
            <color indexed="81"/>
            <rFont val="Tahoma"/>
            <family val="2"/>
            <charset val="238"/>
          </rPr>
          <t xml:space="preserve">
</t>
        </r>
      </text>
    </comment>
    <comment ref="I11" authorId="0">
      <text>
        <r>
          <rPr>
            <b/>
            <sz val="9"/>
            <color indexed="81"/>
            <rFont val="Tahoma"/>
            <family val="2"/>
            <charset val="238"/>
          </rPr>
          <t>Karviná 4.11.2017</t>
        </r>
        <r>
          <rPr>
            <sz val="9"/>
            <color indexed="81"/>
            <rFont val="Tahoma"/>
            <family val="2"/>
            <charset val="238"/>
          </rPr>
          <t xml:space="preserve">
</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0">
      <text>
        <r>
          <rPr>
            <b/>
            <sz val="9"/>
            <color indexed="81"/>
            <rFont val="Tahoma"/>
            <family val="2"/>
            <charset val="238"/>
          </rPr>
          <t>Havířov 18.11.2017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comments5.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0">
      <text>
        <r>
          <rPr>
            <b/>
            <sz val="9"/>
            <color indexed="81"/>
            <rFont val="Tahoma"/>
            <family val="2"/>
            <charset val="238"/>
          </rPr>
          <t>Karviná 4.11.2017</t>
        </r>
      </text>
    </comment>
    <comment ref="E3" authorId="0">
      <text>
        <r>
          <rPr>
            <b/>
            <sz val="9"/>
            <color indexed="81"/>
            <rFont val="Tahoma"/>
            <family val="2"/>
            <charset val="238"/>
          </rPr>
          <t>Karviná 4.11.2017</t>
        </r>
      </text>
    </comment>
    <comment ref="F3" authorId="0">
      <text>
        <r>
          <rPr>
            <b/>
            <sz val="9"/>
            <color indexed="81"/>
            <rFont val="Tahoma"/>
            <family val="2"/>
            <charset val="238"/>
          </rPr>
          <t>Havířov 18.11.2017</t>
        </r>
        <r>
          <rPr>
            <sz val="9"/>
            <color indexed="81"/>
            <rFont val="Tahoma"/>
            <family val="2"/>
            <charset val="238"/>
          </rPr>
          <t xml:space="preserve">
</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Karviná 2.12.2017</t>
        </r>
      </text>
    </comment>
    <comment ref="L3" authorId="0">
      <text>
        <r>
          <rPr>
            <b/>
            <sz val="9"/>
            <color indexed="81"/>
            <rFont val="Tahoma"/>
            <family val="2"/>
            <charset val="238"/>
          </rPr>
          <t>Karviná 2.12.2017</t>
        </r>
        <r>
          <rPr>
            <sz val="9"/>
            <color indexed="81"/>
            <rFont val="Tahoma"/>
            <family val="2"/>
            <charset val="238"/>
          </rPr>
          <t xml:space="preserve">
</t>
        </r>
      </text>
    </comment>
    <comment ref="M3" authorId="0">
      <text>
        <r>
          <rPr>
            <b/>
            <sz val="9"/>
            <color indexed="81"/>
            <rFont val="Tahoma"/>
            <family val="2"/>
            <charset val="238"/>
          </rPr>
          <t>Karviná 4.11.2017</t>
        </r>
        <r>
          <rPr>
            <sz val="9"/>
            <color indexed="81"/>
            <rFont val="Tahoma"/>
            <family val="2"/>
            <charset val="238"/>
          </rPr>
          <t xml:space="preserve">
</t>
        </r>
      </text>
    </comment>
    <comment ref="N3" authorId="0">
      <text>
        <r>
          <rPr>
            <b/>
            <sz val="9"/>
            <color indexed="81"/>
            <rFont val="Tahoma"/>
            <family val="2"/>
            <charset val="238"/>
          </rPr>
          <t>Karviná 2.12.2017</t>
        </r>
        <r>
          <rPr>
            <sz val="9"/>
            <color indexed="81"/>
            <rFont val="Tahoma"/>
            <family val="2"/>
            <charset val="238"/>
          </rPr>
          <t xml:space="preserve">
</t>
        </r>
      </text>
    </comment>
    <comment ref="Q3" authorId="0">
      <text>
        <r>
          <rPr>
            <b/>
            <sz val="9"/>
            <color indexed="81"/>
            <rFont val="Tahoma"/>
            <family val="2"/>
            <charset val="238"/>
          </rPr>
          <t>Prostějov 21.10.2017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Karviná 4.11.2017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0">
      <text>
        <r>
          <rPr>
            <b/>
            <sz val="9"/>
            <color indexed="81"/>
            <rFont val="Tahoma"/>
            <family val="2"/>
            <charset val="238"/>
          </rPr>
          <t>Havířov 18.11.2017</t>
        </r>
        <r>
          <rPr>
            <sz val="9"/>
            <color indexed="81"/>
            <rFont val="Tahoma"/>
            <family val="2"/>
            <charset val="238"/>
          </rPr>
          <t xml:space="preserve">
</t>
        </r>
      </text>
    </comment>
    <comment ref="F4" authorId="0">
      <text>
        <r>
          <rPr>
            <b/>
            <sz val="9"/>
            <color indexed="81"/>
            <rFont val="Tahoma"/>
            <family val="2"/>
            <charset val="238"/>
          </rPr>
          <t>Havířov 18.11.2017</t>
        </r>
        <r>
          <rPr>
            <sz val="9"/>
            <color indexed="81"/>
            <rFont val="Tahoma"/>
            <family val="2"/>
            <charset val="238"/>
          </rPr>
          <t xml:space="preserve">
</t>
        </r>
      </text>
    </comment>
    <comment ref="H4" authorId="0">
      <text>
        <r>
          <rPr>
            <b/>
            <sz val="9"/>
            <color indexed="81"/>
            <rFont val="Tahoma"/>
            <family val="2"/>
            <charset val="238"/>
          </rPr>
          <t>Havířov 18.11.2017</t>
        </r>
        <r>
          <rPr>
            <sz val="9"/>
            <color indexed="81"/>
            <rFont val="Tahoma"/>
            <family val="2"/>
            <charset val="238"/>
          </rPr>
          <t xml:space="preserve">
</t>
        </r>
      </text>
    </comment>
    <comment ref="I4" authorId="0">
      <text>
        <r>
          <rPr>
            <b/>
            <sz val="9"/>
            <color indexed="81"/>
            <rFont val="Tahoma"/>
            <family val="2"/>
            <charset val="238"/>
          </rPr>
          <t>Karviná 4.11.2017</t>
        </r>
        <r>
          <rPr>
            <sz val="9"/>
            <color indexed="81"/>
            <rFont val="Tahoma"/>
            <family val="2"/>
            <charset val="238"/>
          </rPr>
          <t xml:space="preserve">
</t>
        </r>
      </text>
    </comment>
    <comment ref="K4" authorId="0">
      <text>
        <r>
          <rPr>
            <b/>
            <sz val="9"/>
            <color indexed="81"/>
            <rFont val="Tahoma"/>
            <family val="2"/>
            <charset val="238"/>
          </rPr>
          <t>Karviná 4.11.2017</t>
        </r>
        <r>
          <rPr>
            <sz val="9"/>
            <color indexed="81"/>
            <rFont val="Tahoma"/>
            <family val="2"/>
            <charset val="238"/>
          </rPr>
          <t xml:space="preserve">
</t>
        </r>
      </text>
    </comment>
    <comment ref="L4" authorId="0">
      <text>
        <r>
          <rPr>
            <b/>
            <sz val="9"/>
            <color indexed="81"/>
            <rFont val="Tahoma"/>
            <family val="2"/>
            <charset val="238"/>
          </rPr>
          <t>Karviná 4.11.2017</t>
        </r>
        <r>
          <rPr>
            <sz val="9"/>
            <color indexed="81"/>
            <rFont val="Tahoma"/>
            <family val="2"/>
            <charset val="238"/>
          </rPr>
          <t xml:space="preserve">
</t>
        </r>
      </text>
    </comment>
    <comment ref="Q4" authorId="0">
      <text>
        <r>
          <rPr>
            <b/>
            <sz val="9"/>
            <color indexed="81"/>
            <rFont val="Tahoma"/>
            <family val="2"/>
            <charset val="238"/>
          </rPr>
          <t>Havířov 18.11.2017</t>
        </r>
        <r>
          <rPr>
            <sz val="9"/>
            <color indexed="81"/>
            <rFont val="Tahoma"/>
            <family val="2"/>
            <charset val="238"/>
          </rPr>
          <t xml:space="preserve">
</t>
        </r>
      </text>
    </comment>
    <comment ref="R4" authorId="0">
      <text>
        <r>
          <rPr>
            <b/>
            <sz val="9"/>
            <color indexed="81"/>
            <rFont val="Tahoma"/>
            <family val="2"/>
            <charset val="238"/>
          </rPr>
          <t>Karviná 4.11.2017</t>
        </r>
        <r>
          <rPr>
            <sz val="9"/>
            <color indexed="81"/>
            <rFont val="Tahoma"/>
            <family val="2"/>
            <charset val="238"/>
          </rPr>
          <t xml:space="preserve">
</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0">
      <text>
        <r>
          <rPr>
            <b/>
            <sz val="9"/>
            <color indexed="81"/>
            <rFont val="Tahoma"/>
            <family val="2"/>
            <charset val="238"/>
          </rPr>
          <t>Karviná 4.11.2017</t>
        </r>
        <r>
          <rPr>
            <sz val="9"/>
            <color indexed="81"/>
            <rFont val="Tahoma"/>
            <family val="2"/>
            <charset val="238"/>
          </rPr>
          <t xml:space="preserve">
</t>
        </r>
      </text>
    </comment>
    <comment ref="E5" authorId="0">
      <text>
        <r>
          <rPr>
            <b/>
            <sz val="9"/>
            <color indexed="81"/>
            <rFont val="Tahoma"/>
            <family val="2"/>
            <charset val="238"/>
          </rPr>
          <t xml:space="preserve">Karviná 4.11.2017
a 2.12.2017 mezičas na 100 Z 0:37,84
</t>
        </r>
        <r>
          <rPr>
            <sz val="9"/>
            <color indexed="81"/>
            <rFont val="Tahoma"/>
            <family val="2"/>
            <charset val="238"/>
          </rPr>
          <t xml:space="preserve">
</t>
        </r>
      </text>
    </comment>
    <comment ref="F5" authorId="0">
      <text>
        <r>
          <rPr>
            <b/>
            <sz val="9"/>
            <color indexed="81"/>
            <rFont val="Tahoma"/>
            <family val="2"/>
            <charset val="238"/>
          </rPr>
          <t>Karviná 2.12.2017</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0">
      <text>
        <r>
          <rPr>
            <b/>
            <sz val="9"/>
            <color indexed="81"/>
            <rFont val="Tahoma"/>
            <family val="2"/>
            <charset val="238"/>
          </rPr>
          <t>Karviná 2.12.2017</t>
        </r>
        <r>
          <rPr>
            <sz val="9"/>
            <color indexed="81"/>
            <rFont val="Tahoma"/>
            <family val="2"/>
            <charset val="238"/>
          </rPr>
          <t xml:space="preserve">
</t>
        </r>
      </text>
    </comment>
    <comment ref="L5" authorId="0">
      <text>
        <r>
          <rPr>
            <b/>
            <sz val="9"/>
            <color indexed="81"/>
            <rFont val="Tahoma"/>
            <family val="2"/>
            <charset val="238"/>
          </rPr>
          <t>Karviná 2.12.2017</t>
        </r>
        <r>
          <rPr>
            <sz val="9"/>
            <color indexed="81"/>
            <rFont val="Tahoma"/>
            <family val="2"/>
            <charset val="238"/>
          </rPr>
          <t xml:space="preserve">
</t>
        </r>
      </text>
    </comment>
    <comment ref="M5" authorId="0">
      <text>
        <r>
          <rPr>
            <b/>
            <sz val="9"/>
            <color indexed="81"/>
            <rFont val="Tahoma"/>
            <family val="2"/>
            <charset val="238"/>
          </rPr>
          <t>Karviná 4.11.2017</t>
        </r>
        <r>
          <rPr>
            <sz val="9"/>
            <color indexed="81"/>
            <rFont val="Tahoma"/>
            <family val="2"/>
            <charset val="238"/>
          </rPr>
          <t xml:space="preserve">
</t>
        </r>
      </text>
    </comment>
    <comment ref="Q5" authorId="0">
      <text>
        <r>
          <rPr>
            <b/>
            <sz val="9"/>
            <color indexed="81"/>
            <rFont val="Tahoma"/>
            <family val="2"/>
            <charset val="238"/>
          </rPr>
          <t>Karviná 2.12.2017</t>
        </r>
        <r>
          <rPr>
            <sz val="9"/>
            <color indexed="81"/>
            <rFont val="Tahoma"/>
            <family val="2"/>
            <charset val="238"/>
          </rPr>
          <t xml:space="preserve">
</t>
        </r>
      </text>
    </comment>
    <comment ref="R5" authorId="0">
      <text>
        <r>
          <rPr>
            <b/>
            <sz val="9"/>
            <color indexed="81"/>
            <rFont val="Tahoma"/>
            <family val="2"/>
            <charset val="238"/>
          </rPr>
          <t>Karviná 2.12.2017</t>
        </r>
        <r>
          <rPr>
            <sz val="9"/>
            <color indexed="81"/>
            <rFont val="Tahoma"/>
            <family val="2"/>
            <charset val="238"/>
          </rPr>
          <t xml:space="preserve">
</t>
        </r>
      </text>
    </comment>
    <comment ref="B6" authorId="0">
      <text>
        <r>
          <rPr>
            <b/>
            <sz val="9"/>
            <color indexed="81"/>
            <rFont val="Tahoma"/>
            <family val="2"/>
            <charset val="238"/>
          </rPr>
          <t>Karviná 4.11.2017</t>
        </r>
        <r>
          <rPr>
            <sz val="9"/>
            <color indexed="81"/>
            <rFont val="Tahoma"/>
            <family val="2"/>
            <charset val="238"/>
          </rPr>
          <t xml:space="preserve">
</t>
        </r>
      </text>
    </comment>
    <comment ref="E6" authorId="0">
      <text>
        <r>
          <rPr>
            <b/>
            <sz val="9"/>
            <color indexed="81"/>
            <rFont val="Tahoma"/>
            <family val="2"/>
            <charset val="238"/>
          </rPr>
          <t>Karviná 4.11.2017</t>
        </r>
        <r>
          <rPr>
            <sz val="9"/>
            <color indexed="81"/>
            <rFont val="Tahoma"/>
            <family val="2"/>
            <charset val="238"/>
          </rPr>
          <t xml:space="preserve">
</t>
        </r>
      </text>
    </comment>
    <comment ref="F6" authorId="0">
      <text>
        <r>
          <rPr>
            <b/>
            <sz val="9"/>
            <color indexed="81"/>
            <rFont val="Tahoma"/>
            <family val="2"/>
            <charset val="238"/>
          </rPr>
          <t>Karviná 4.11.2017</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Havířov 18.11.2017</t>
        </r>
        <r>
          <rPr>
            <sz val="9"/>
            <color indexed="81"/>
            <rFont val="Tahoma"/>
            <family val="2"/>
            <charset val="238"/>
          </rPr>
          <t xml:space="preserve">
</t>
        </r>
      </text>
    </comment>
    <comment ref="L6" authorId="0">
      <text>
        <r>
          <rPr>
            <b/>
            <sz val="9"/>
            <color indexed="81"/>
            <rFont val="Tahoma"/>
            <family val="2"/>
            <charset val="238"/>
          </rPr>
          <t>Havířov 18.11.2017</t>
        </r>
        <r>
          <rPr>
            <sz val="9"/>
            <color indexed="81"/>
            <rFont val="Tahoma"/>
            <family val="2"/>
            <charset val="238"/>
          </rPr>
          <t xml:space="preserve">
</t>
        </r>
      </text>
    </comment>
    <comment ref="Q6" authorId="0">
      <text>
        <r>
          <rPr>
            <b/>
            <sz val="9"/>
            <color indexed="81"/>
            <rFont val="Tahoma"/>
            <family val="2"/>
            <charset val="238"/>
          </rPr>
          <t>Havířov 18.11.2017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0">
      <text>
        <r>
          <rPr>
            <b/>
            <sz val="9"/>
            <color indexed="81"/>
            <rFont val="Tahoma"/>
            <family val="2"/>
            <charset val="238"/>
          </rPr>
          <t>Kopřivnice 11.11.2017</t>
        </r>
        <r>
          <rPr>
            <sz val="9"/>
            <color indexed="81"/>
            <rFont val="Tahoma"/>
            <family val="2"/>
            <charset val="238"/>
          </rPr>
          <t xml:space="preserve">
</t>
        </r>
      </text>
    </comment>
    <comment ref="G7" authorId="0">
      <text>
        <r>
          <rPr>
            <b/>
            <sz val="9"/>
            <color indexed="81"/>
            <rFont val="Tahoma"/>
            <family val="2"/>
            <charset val="238"/>
          </rPr>
          <t>Kopřivnice 11.11.2017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0">
      <text>
        <r>
          <rPr>
            <b/>
            <sz val="9"/>
            <color indexed="81"/>
            <rFont val="Tahoma"/>
            <family val="2"/>
            <charset val="238"/>
          </rPr>
          <t>Kopřivnice 11.11.2017</t>
        </r>
        <r>
          <rPr>
            <sz val="9"/>
            <color indexed="81"/>
            <rFont val="Tahoma"/>
            <family val="2"/>
            <charset val="238"/>
          </rPr>
          <t xml:space="preserve">
</t>
        </r>
      </text>
    </comment>
    <comment ref="J7" authorId="0">
      <text>
        <r>
          <rPr>
            <b/>
            <sz val="9"/>
            <color indexed="81"/>
            <rFont val="Tahoma"/>
            <family val="2"/>
            <charset val="238"/>
          </rPr>
          <t>Kopřivnice 11.11.2017</t>
        </r>
        <r>
          <rPr>
            <sz val="9"/>
            <color indexed="81"/>
            <rFont val="Tahoma"/>
            <family val="2"/>
            <charset val="238"/>
          </rPr>
          <t xml:space="preserve">
</t>
        </r>
      </text>
    </comment>
    <comment ref="K7" authorId="0">
      <text>
        <r>
          <rPr>
            <b/>
            <sz val="9"/>
            <color indexed="81"/>
            <rFont val="Tahoma"/>
            <family val="2"/>
            <charset val="238"/>
          </rPr>
          <t>Karviná 4.11.2017</t>
        </r>
        <r>
          <rPr>
            <sz val="9"/>
            <color indexed="81"/>
            <rFont val="Tahoma"/>
            <family val="2"/>
            <charset val="238"/>
          </rPr>
          <t xml:space="preserve">
</t>
        </r>
      </text>
    </comment>
    <comment ref="L7" authorId="0">
      <text>
        <r>
          <rPr>
            <b/>
            <sz val="9"/>
            <color indexed="81"/>
            <rFont val="Tahoma"/>
            <family val="2"/>
            <charset val="238"/>
          </rPr>
          <t>Karviná 4.11.2017</t>
        </r>
        <r>
          <rPr>
            <sz val="9"/>
            <color indexed="81"/>
            <rFont val="Tahoma"/>
            <family val="2"/>
            <charset val="238"/>
          </rPr>
          <t xml:space="preserve">
</t>
        </r>
      </text>
    </comment>
    <comment ref="O7" authorId="0">
      <text>
        <r>
          <rPr>
            <b/>
            <sz val="9"/>
            <color indexed="81"/>
            <rFont val="Tahoma"/>
            <family val="2"/>
            <charset val="238"/>
          </rPr>
          <t>Karviná 4.11.2017</t>
        </r>
        <r>
          <rPr>
            <sz val="9"/>
            <color indexed="81"/>
            <rFont val="Tahoma"/>
            <family val="2"/>
            <charset val="238"/>
          </rPr>
          <t xml:space="preserve">
</t>
        </r>
      </text>
    </comment>
    <comment ref="Q7" authorId="0">
      <text>
        <r>
          <rPr>
            <b/>
            <sz val="9"/>
            <color indexed="81"/>
            <rFont val="Tahoma"/>
            <family val="2"/>
            <charset val="238"/>
          </rPr>
          <t>Karviná 4.11.2017</t>
        </r>
        <r>
          <rPr>
            <sz val="9"/>
            <color indexed="81"/>
            <rFont val="Tahoma"/>
            <family val="2"/>
            <charset val="238"/>
          </rPr>
          <t xml:space="preserve">
</t>
        </r>
      </text>
    </comment>
    <comment ref="R7" authorId="0">
      <text>
        <r>
          <rPr>
            <b/>
            <sz val="9"/>
            <color indexed="81"/>
            <rFont val="Tahoma"/>
            <family val="2"/>
            <charset val="238"/>
          </rPr>
          <t>Kopřivnice 11.11.2017</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Karviná 4.11.2017</t>
        </r>
        <r>
          <rPr>
            <sz val="9"/>
            <color indexed="81"/>
            <rFont val="Tahoma"/>
            <family val="2"/>
            <charset val="238"/>
          </rPr>
          <t xml:space="preserve">
</t>
        </r>
      </text>
    </comment>
    <comment ref="F8" authorId="0">
      <text>
        <r>
          <rPr>
            <b/>
            <sz val="9"/>
            <color indexed="81"/>
            <rFont val="Tahoma"/>
            <family val="2"/>
            <charset val="238"/>
          </rPr>
          <t>Karviná 4.11.2017</t>
        </r>
        <r>
          <rPr>
            <sz val="9"/>
            <color indexed="81"/>
            <rFont val="Tahoma"/>
            <family val="2"/>
            <charset val="238"/>
          </rPr>
          <t xml:space="preserve">
</t>
        </r>
      </text>
    </comment>
    <comment ref="H8" authorId="0">
      <text>
        <r>
          <rPr>
            <b/>
            <sz val="9"/>
            <color indexed="81"/>
            <rFont val="Tahoma"/>
            <family val="2"/>
            <charset val="238"/>
          </rPr>
          <t>Karviná 2.12.2017</t>
        </r>
        <r>
          <rPr>
            <sz val="9"/>
            <color indexed="81"/>
            <rFont val="Tahoma"/>
            <family val="2"/>
            <charset val="238"/>
          </rPr>
          <t xml:space="preserve">
</t>
        </r>
      </text>
    </comment>
    <comment ref="I8" authorId="0">
      <text>
        <r>
          <rPr>
            <b/>
            <sz val="9"/>
            <color indexed="81"/>
            <rFont val="Tahoma"/>
            <family val="2"/>
            <charset val="238"/>
          </rPr>
          <t>Karviná 2.12.2017</t>
        </r>
        <r>
          <rPr>
            <sz val="9"/>
            <color indexed="81"/>
            <rFont val="Tahoma"/>
            <family val="2"/>
            <charset val="238"/>
          </rPr>
          <t xml:space="preserve">
</t>
        </r>
      </text>
    </comment>
    <comment ref="K8" authorId="0">
      <text>
        <r>
          <rPr>
            <b/>
            <sz val="9"/>
            <color indexed="81"/>
            <rFont val="Tahoma"/>
            <family val="2"/>
            <charset val="238"/>
          </rPr>
          <t>Karviná 2.12.2017</t>
        </r>
        <r>
          <rPr>
            <sz val="9"/>
            <color indexed="81"/>
            <rFont val="Tahoma"/>
            <family val="2"/>
            <charset val="238"/>
          </rPr>
          <t xml:space="preserve">
</t>
        </r>
      </text>
    </comment>
    <comment ref="L8" authorId="0">
      <text>
        <r>
          <rPr>
            <b/>
            <sz val="9"/>
            <color indexed="81"/>
            <rFont val="Tahoma"/>
            <family val="2"/>
            <charset val="238"/>
          </rPr>
          <t>Prostějov 21.10.2017</t>
        </r>
        <r>
          <rPr>
            <sz val="9"/>
            <color indexed="81"/>
            <rFont val="Tahoma"/>
            <family val="2"/>
            <charset val="238"/>
          </rPr>
          <t xml:space="preserve">
</t>
        </r>
      </text>
    </comment>
    <comment ref="M8" authorId="0">
      <text>
        <r>
          <rPr>
            <b/>
            <sz val="9"/>
            <color indexed="81"/>
            <rFont val="Tahoma"/>
            <family val="2"/>
            <charset val="238"/>
          </rPr>
          <t>Karviná 4.11.2017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0">
      <text>
        <r>
          <rPr>
            <b/>
            <sz val="9"/>
            <color indexed="81"/>
            <rFont val="Tahoma"/>
            <family val="2"/>
            <charset val="238"/>
          </rPr>
          <t>Karviná 2.12.2017</t>
        </r>
        <r>
          <rPr>
            <sz val="9"/>
            <color indexed="81"/>
            <rFont val="Tahoma"/>
            <family val="2"/>
            <charset val="238"/>
          </rPr>
          <t xml:space="preserve">
</t>
        </r>
      </text>
    </comment>
    <comment ref="R8" authorId="0">
      <text>
        <r>
          <rPr>
            <b/>
            <sz val="9"/>
            <color indexed="81"/>
            <rFont val="Tahoma"/>
            <family val="2"/>
            <charset val="238"/>
          </rPr>
          <t>Karviná 2.12.2017</t>
        </r>
        <r>
          <rPr>
            <sz val="9"/>
            <color indexed="81"/>
            <rFont val="Tahoma"/>
            <family val="2"/>
            <charset val="238"/>
          </rPr>
          <t xml:space="preserve">
</t>
        </r>
      </text>
    </comment>
    <comment ref="B9" authorId="0">
      <text>
        <r>
          <rPr>
            <b/>
            <sz val="9"/>
            <color indexed="81"/>
            <rFont val="Tahoma"/>
            <family val="2"/>
            <charset val="238"/>
          </rPr>
          <t>Karviná 2.12.2017</t>
        </r>
        <r>
          <rPr>
            <sz val="9"/>
            <color indexed="81"/>
            <rFont val="Tahoma"/>
            <family val="2"/>
            <charset val="238"/>
          </rPr>
          <t xml:space="preserve">
</t>
        </r>
      </text>
    </comment>
    <comment ref="E9" authorId="0">
      <text>
        <r>
          <rPr>
            <b/>
            <sz val="9"/>
            <color indexed="81"/>
            <rFont val="Tahoma"/>
            <family val="2"/>
            <charset val="238"/>
          </rPr>
          <t>Karviná 4.11.2017</t>
        </r>
        <r>
          <rPr>
            <sz val="9"/>
            <color indexed="81"/>
            <rFont val="Tahoma"/>
            <family val="2"/>
            <charset val="238"/>
          </rPr>
          <t xml:space="preserve">
</t>
        </r>
      </text>
    </comment>
    <comment ref="F9" authorId="0">
      <text>
        <r>
          <rPr>
            <b/>
            <sz val="9"/>
            <color indexed="81"/>
            <rFont val="Tahoma"/>
            <family val="2"/>
            <charset val="238"/>
          </rPr>
          <t>Prostějov 21.10.2017</t>
        </r>
        <r>
          <rPr>
            <sz val="9"/>
            <color indexed="81"/>
            <rFont val="Tahoma"/>
            <family val="2"/>
            <charset val="238"/>
          </rPr>
          <t xml:space="preserve">
</t>
        </r>
      </text>
    </comment>
    <comment ref="H9" authorId="0">
      <text>
        <r>
          <rPr>
            <b/>
            <sz val="9"/>
            <color indexed="81"/>
            <rFont val="Tahoma"/>
            <family val="2"/>
            <charset val="238"/>
          </rPr>
          <t>Karviná 2.12.2017</t>
        </r>
        <r>
          <rPr>
            <sz val="9"/>
            <color indexed="81"/>
            <rFont val="Tahoma"/>
            <family val="2"/>
            <charset val="238"/>
          </rPr>
          <t xml:space="preserve">
</t>
        </r>
      </text>
    </comment>
    <comment ref="I9" authorId="0">
      <text>
        <r>
          <rPr>
            <b/>
            <sz val="9"/>
            <color indexed="81"/>
            <rFont val="Tahoma"/>
            <family val="2"/>
            <charset val="238"/>
          </rPr>
          <t>Karviná 4.11.2017</t>
        </r>
        <r>
          <rPr>
            <sz val="9"/>
            <color indexed="81"/>
            <rFont val="Tahoma"/>
            <family val="2"/>
            <charset val="238"/>
          </rPr>
          <t xml:space="preserve">
</t>
        </r>
      </text>
    </comment>
    <comment ref="K9" authorId="0">
      <text>
        <r>
          <rPr>
            <b/>
            <sz val="9"/>
            <color indexed="81"/>
            <rFont val="Tahoma"/>
            <family val="2"/>
            <charset val="238"/>
          </rPr>
          <t>Havířov 18.11.2017</t>
        </r>
        <r>
          <rPr>
            <sz val="9"/>
            <color indexed="81"/>
            <rFont val="Tahoma"/>
            <family val="2"/>
            <charset val="238"/>
          </rPr>
          <t xml:space="preserve">
</t>
        </r>
      </text>
    </comment>
    <comment ref="L9" authorId="0">
      <text>
        <r>
          <rPr>
            <b/>
            <sz val="9"/>
            <color indexed="81"/>
            <rFont val="Tahoma"/>
            <family val="2"/>
            <charset val="238"/>
          </rPr>
          <t>Karviná 2.12.2017</t>
        </r>
        <r>
          <rPr>
            <sz val="9"/>
            <color indexed="81"/>
            <rFont val="Tahoma"/>
            <family val="2"/>
            <charset val="238"/>
          </rPr>
          <t xml:space="preserve">
</t>
        </r>
      </text>
    </comment>
    <comment ref="Q9" authorId="0">
      <text>
        <r>
          <rPr>
            <b/>
            <sz val="9"/>
            <color indexed="81"/>
            <rFont val="Tahoma"/>
            <family val="2"/>
            <charset val="238"/>
          </rPr>
          <t>Karviná 2.12.2017</t>
        </r>
        <r>
          <rPr>
            <sz val="9"/>
            <color indexed="81"/>
            <rFont val="Tahoma"/>
            <family val="2"/>
            <charset val="238"/>
          </rPr>
          <t xml:space="preserve">
</t>
        </r>
      </text>
    </comment>
    <comment ref="R9" authorId="0">
      <text>
        <r>
          <rPr>
            <b/>
            <sz val="9"/>
            <color indexed="81"/>
            <rFont val="Tahoma"/>
            <family val="2"/>
            <charset val="238"/>
          </rPr>
          <t>Karviná 2.12.2017</t>
        </r>
        <r>
          <rPr>
            <sz val="9"/>
            <color indexed="81"/>
            <rFont val="Tahoma"/>
            <family val="2"/>
            <charset val="238"/>
          </rPr>
          <t xml:space="preserve">
</t>
        </r>
      </text>
    </comment>
    <comment ref="E10" authorId="0">
      <text>
        <r>
          <rPr>
            <b/>
            <sz val="9"/>
            <color indexed="81"/>
            <rFont val="Tahoma"/>
            <family val="2"/>
            <charset val="238"/>
          </rPr>
          <t>Havířov 18.11.2017</t>
        </r>
        <r>
          <rPr>
            <sz val="9"/>
            <color indexed="81"/>
            <rFont val="Tahoma"/>
            <family val="2"/>
            <charset val="238"/>
          </rPr>
          <t xml:space="preserve">
</t>
        </r>
      </text>
    </comment>
    <comment ref="F10" authorId="0">
      <text>
        <r>
          <rPr>
            <b/>
            <sz val="9"/>
            <color indexed="81"/>
            <rFont val="Tahoma"/>
            <family val="2"/>
            <charset val="238"/>
          </rPr>
          <t>Havířov 18.11.2017</t>
        </r>
        <r>
          <rPr>
            <sz val="9"/>
            <color indexed="81"/>
            <rFont val="Tahoma"/>
            <family val="2"/>
            <charset val="238"/>
          </rPr>
          <t xml:space="preserve">
</t>
        </r>
      </text>
    </comment>
    <comment ref="H10" authorId="0">
      <text>
        <r>
          <rPr>
            <b/>
            <sz val="9"/>
            <color indexed="81"/>
            <rFont val="Tahoma"/>
            <family val="2"/>
            <charset val="238"/>
          </rPr>
          <t>Karviná 2.12.2017</t>
        </r>
        <r>
          <rPr>
            <sz val="9"/>
            <color indexed="81"/>
            <rFont val="Tahoma"/>
            <family val="2"/>
            <charset val="238"/>
          </rPr>
          <t xml:space="preserve">
</t>
        </r>
      </text>
    </comment>
    <comment ref="I10" authorId="0">
      <text>
        <r>
          <rPr>
            <b/>
            <sz val="9"/>
            <color indexed="81"/>
            <rFont val="Tahoma"/>
            <family val="2"/>
            <charset val="238"/>
          </rPr>
          <t>Karviná 2.12.2017</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Havířov 18.11.2017</t>
        </r>
        <r>
          <rPr>
            <sz val="9"/>
            <color indexed="81"/>
            <rFont val="Tahoma"/>
            <family val="2"/>
            <charset val="238"/>
          </rPr>
          <t xml:space="preserve">
</t>
        </r>
      </text>
    </comment>
    <comment ref="C11" authorId="0">
      <text>
        <r>
          <rPr>
            <b/>
            <sz val="9"/>
            <color indexed="81"/>
            <rFont val="Tahoma"/>
            <family val="2"/>
            <charset val="238"/>
          </rPr>
          <t>Havířov 18.11.2017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0">
      <text>
        <r>
          <rPr>
            <b/>
            <sz val="9"/>
            <color indexed="81"/>
            <rFont val="Tahoma"/>
            <family val="2"/>
            <charset val="238"/>
          </rPr>
          <t>Karviná 4.11.2017</t>
        </r>
        <r>
          <rPr>
            <sz val="9"/>
            <color indexed="81"/>
            <rFont val="Tahoma"/>
            <family val="2"/>
            <charset val="238"/>
          </rPr>
          <t xml:space="preserve">
</t>
        </r>
      </text>
    </comment>
    <comment ref="H11" authorId="0">
      <text>
        <r>
          <rPr>
            <b/>
            <sz val="9"/>
            <color indexed="81"/>
            <rFont val="Tahoma"/>
            <family val="2"/>
            <charset val="238"/>
          </rPr>
          <t>Havířov 18.11.2017</t>
        </r>
        <r>
          <rPr>
            <sz val="9"/>
            <color indexed="81"/>
            <rFont val="Tahoma"/>
            <family val="2"/>
            <charset val="238"/>
          </rPr>
          <t xml:space="preserve">
</t>
        </r>
      </text>
    </comment>
    <comment ref="I11" authorId="0">
      <text>
        <r>
          <rPr>
            <b/>
            <sz val="9"/>
            <color indexed="81"/>
            <rFont val="Tahoma"/>
            <family val="2"/>
            <charset val="238"/>
          </rPr>
          <t>Karviná 4.11.2017</t>
        </r>
        <r>
          <rPr>
            <sz val="9"/>
            <color indexed="81"/>
            <rFont val="Tahoma"/>
            <family val="2"/>
            <charset val="238"/>
          </rPr>
          <t xml:space="preserve">
</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0">
      <text>
        <r>
          <rPr>
            <b/>
            <sz val="9"/>
            <color indexed="81"/>
            <rFont val="Tahoma"/>
            <family val="2"/>
            <charset val="238"/>
          </rPr>
          <t>Havířov 18.11.2017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sharedStrings.xml><?xml version="1.0" encoding="utf-8"?>
<sst xmlns="http://schemas.openxmlformats.org/spreadsheetml/2006/main" count="1072" uniqueCount="275">
  <si>
    <t>po</t>
  </si>
  <si>
    <t>st</t>
  </si>
  <si>
    <t>čt</t>
  </si>
  <si>
    <t>pá</t>
  </si>
  <si>
    <t>Září</t>
  </si>
  <si>
    <t>Říjen</t>
  </si>
  <si>
    <t>Listopad</t>
  </si>
  <si>
    <t>Prosinec</t>
  </si>
  <si>
    <t>Celkem</t>
  </si>
  <si>
    <t>Uplavané metry</t>
  </si>
  <si>
    <t>Trénink</t>
  </si>
  <si>
    <t>Závody</t>
  </si>
  <si>
    <t>50 VZ</t>
  </si>
  <si>
    <t>100 VZ</t>
  </si>
  <si>
    <t>400 VZ</t>
  </si>
  <si>
    <t>200 VZ</t>
  </si>
  <si>
    <t>50 M</t>
  </si>
  <si>
    <t>100 M</t>
  </si>
  <si>
    <t>200 M</t>
  </si>
  <si>
    <t>50 Z</t>
  </si>
  <si>
    <t>100 Z</t>
  </si>
  <si>
    <t>200 Z</t>
  </si>
  <si>
    <t>50 P</t>
  </si>
  <si>
    <t>100 P</t>
  </si>
  <si>
    <t>200 P</t>
  </si>
  <si>
    <t xml:space="preserve">Čas </t>
  </si>
  <si>
    <t>Pořadí</t>
  </si>
  <si>
    <t>Body za pořadí</t>
  </si>
  <si>
    <t>Body celkem</t>
  </si>
  <si>
    <t>Závody PKB</t>
  </si>
  <si>
    <t>Jméno</t>
  </si>
  <si>
    <t>Čas</t>
  </si>
  <si>
    <t>Disciplína</t>
  </si>
  <si>
    <t>Bonusové body</t>
  </si>
  <si>
    <t>1. start</t>
  </si>
  <si>
    <t>2. start</t>
  </si>
  <si>
    <t>3. start</t>
  </si>
  <si>
    <t>Výkon v %</t>
  </si>
  <si>
    <t>Body za výkon</t>
  </si>
  <si>
    <t>Body za účast</t>
  </si>
  <si>
    <t>Uplavané m</t>
  </si>
  <si>
    <t>Body za m</t>
  </si>
  <si>
    <t>Celý trénink</t>
  </si>
  <si>
    <t>Statistika tréninků</t>
  </si>
  <si>
    <t>Účast na trénincích</t>
  </si>
  <si>
    <t>Odplavané kilometry</t>
  </si>
  <si>
    <t>TRÉNINK</t>
  </si>
  <si>
    <t>Umístění v závodě</t>
  </si>
  <si>
    <t>Čas vůči osobnímu rekordu</t>
  </si>
  <si>
    <t>Kritéria hodnocení</t>
  </si>
  <si>
    <t>1. místo</t>
  </si>
  <si>
    <t>2. místo</t>
  </si>
  <si>
    <t>3. místo</t>
  </si>
  <si>
    <t>10 bodů</t>
  </si>
  <si>
    <t>7 bodů</t>
  </si>
  <si>
    <t>5 bodů</t>
  </si>
  <si>
    <t>2 body</t>
  </si>
  <si>
    <t>1 bod</t>
  </si>
  <si>
    <t>&gt;101,5%</t>
  </si>
  <si>
    <t>&lt;97%</t>
  </si>
  <si>
    <t>0 bodů</t>
  </si>
  <si>
    <t>&lt;60%</t>
  </si>
  <si>
    <t>&gt;100%</t>
  </si>
  <si>
    <t>&gt;99%</t>
  </si>
  <si>
    <t>&gt;98%</t>
  </si>
  <si>
    <t>ZÁVODY</t>
  </si>
  <si>
    <t>&gt;=97%</t>
  </si>
  <si>
    <t>Z celkově plavaných m</t>
  </si>
  <si>
    <t>účast</t>
  </si>
  <si>
    <t>3 body</t>
  </si>
  <si>
    <t>100%-95%</t>
  </si>
  <si>
    <t xml:space="preserve">Hodnotícím kritériem je účast na jednotlivých trénincích, přičemž se zohledňují další parametry:
</t>
  </si>
  <si>
    <t>50 bodů</t>
  </si>
  <si>
    <t>35 bodů</t>
  </si>
  <si>
    <t>20 bodů</t>
  </si>
  <si>
    <t xml:space="preserve">Hodnotí se množství odplavaných kilometrů v porovnání s absolutním počtem plavaných kilometrů a následně se přidělují body viz tabulka:
</t>
  </si>
  <si>
    <t>&gt;=90%</t>
  </si>
  <si>
    <t>&gt;=85%</t>
  </si>
  <si>
    <t>&gt;=80%</t>
  </si>
  <si>
    <t>&gt;=70%</t>
  </si>
  <si>
    <t>&gt;=60%</t>
  </si>
  <si>
    <t xml:space="preserve">  0 bodů</t>
  </si>
  <si>
    <t>2.-3. místo</t>
  </si>
  <si>
    <t>4.-6. místo</t>
  </si>
  <si>
    <t>7.-8. místo</t>
  </si>
  <si>
    <t>9.-10. místo</t>
  </si>
  <si>
    <t>11.-… místo</t>
  </si>
  <si>
    <t>Koeficient pro Oblastní přebor</t>
  </si>
  <si>
    <t>*2</t>
  </si>
  <si>
    <t>Koeficient pro MČR</t>
  </si>
  <si>
    <t>Necelý trénink</t>
  </si>
  <si>
    <t>100 O</t>
  </si>
  <si>
    <t>200 O</t>
  </si>
  <si>
    <t>Plavec měsíce</t>
  </si>
  <si>
    <t>*3</t>
  </si>
  <si>
    <t xml:space="preserve">Na rozdíl od hodnocení za umístění v závodě plavec nesoutěží se svými soupeři, ale jen sám se sebou, respektive  se svými na počátku sezóny nahlášenými osobními rekordy. Všichni tak mají stejnou možnost dosáhnout na body, bez ohledu na absolutní výkonnost. Výpočet = PB(osobní rekord)/čas v % </t>
  </si>
  <si>
    <t>1500 VZ</t>
  </si>
  <si>
    <t>800 VZ</t>
  </si>
  <si>
    <t xml:space="preserve">Ve zmíněných třech nejúspěšnějších startech na závodech se budou závodníkům opět hodnotit jejich relativní výkony, obdobně jako v klubových závodech. Tzn. že se budou přidělovat body dle výše zmíněného výpočtu: 
PB / čas v % </t>
  </si>
  <si>
    <t>Leden</t>
  </si>
  <si>
    <t>Únor</t>
  </si>
  <si>
    <t>Březen</t>
  </si>
  <si>
    <t>Duben</t>
  </si>
  <si>
    <t>Květen</t>
  </si>
  <si>
    <t>Červen</t>
  </si>
  <si>
    <t>Docházka</t>
  </si>
  <si>
    <t>Metráž</t>
  </si>
  <si>
    <t>út</t>
  </si>
  <si>
    <t>Srpen</t>
  </si>
  <si>
    <t>Σ Metrů</t>
  </si>
  <si>
    <t>Σ Bodů</t>
  </si>
  <si>
    <t>Absence</t>
  </si>
  <si>
    <t>absence</t>
  </si>
  <si>
    <t>účast, ale neabsolvování celé jednotky (méně než 90%)</t>
  </si>
  <si>
    <t xml:space="preserve">Celosezóní soutěž "O nejlepšího závodníka PKB" </t>
  </si>
  <si>
    <t>Czerná Andrea</t>
  </si>
  <si>
    <t>Drobík Richard</t>
  </si>
  <si>
    <t>Hübscher Samuel</t>
  </si>
  <si>
    <t>Trucla Petr</t>
  </si>
  <si>
    <t>400 O</t>
  </si>
  <si>
    <t>22. 8.</t>
  </si>
  <si>
    <t>23. 8.</t>
  </si>
  <si>
    <t>24. 8.</t>
  </si>
  <si>
    <t>25. 8.</t>
  </si>
  <si>
    <t>29. 8.</t>
  </si>
  <si>
    <t>30. 8.</t>
  </si>
  <si>
    <t>31. 8.</t>
  </si>
  <si>
    <t>Z3</t>
  </si>
  <si>
    <t>Body</t>
  </si>
  <si>
    <t>SUCHÁ PŘÍPRAVA</t>
  </si>
  <si>
    <t>Klosínská Adéla</t>
  </si>
  <si>
    <t>Kohanová Anna</t>
  </si>
  <si>
    <r>
      <rPr>
        <b/>
        <sz val="10"/>
        <color theme="0"/>
        <rFont val="Calibri"/>
        <family val="2"/>
      </rPr>
      <t>Ø m</t>
    </r>
    <r>
      <rPr>
        <b/>
        <sz val="10"/>
        <color theme="0"/>
        <rFont val="Arial CE"/>
        <charset val="238"/>
      </rPr>
      <t xml:space="preserve"> na jednotku</t>
    </r>
  </si>
  <si>
    <t>V každém závodě se budou závodníkovi hodnotit tři nejúspěšnější starty.  Speciálními body jsou pak hodnoceny výkony plavců v oblastních přeborech a ve finálovém závodě Mistrovství České republiky, resp. Poháru České republiky. Zde  bude umístění násobeno dle příslušného koeficientu.</t>
  </si>
  <si>
    <t xml:space="preserve">neoficiální výkon - Klubové závody </t>
  </si>
  <si>
    <t>21. 8.</t>
  </si>
  <si>
    <t>28. 8.</t>
  </si>
  <si>
    <t>Matoušek Michal</t>
  </si>
  <si>
    <t>Kalvarová Julie</t>
  </si>
  <si>
    <t>VC Havířova 16. 9. 2017</t>
  </si>
  <si>
    <t>Osobní rekordy - Personal Best - září 2017</t>
  </si>
  <si>
    <t>VC Havířova  - 16. 9. 2017</t>
  </si>
  <si>
    <t>4.9.</t>
  </si>
  <si>
    <t>6.9.</t>
  </si>
  <si>
    <t>8.9.</t>
  </si>
  <si>
    <t>11.9.</t>
  </si>
  <si>
    <t>15.9.</t>
  </si>
  <si>
    <t>18.9.</t>
  </si>
  <si>
    <t>22.9.</t>
  </si>
  <si>
    <t>13.9.</t>
  </si>
  <si>
    <t>20.9.</t>
  </si>
  <si>
    <t>200P</t>
  </si>
  <si>
    <t>50M</t>
  </si>
  <si>
    <t>100VZ</t>
  </si>
  <si>
    <t>50P</t>
  </si>
  <si>
    <t>Pecl Michal</t>
  </si>
  <si>
    <t>50Z</t>
  </si>
  <si>
    <t>200PZ</t>
  </si>
  <si>
    <t>50VZ</t>
  </si>
  <si>
    <t>200VZ</t>
  </si>
  <si>
    <t>100P</t>
  </si>
  <si>
    <t>200OPZ</t>
  </si>
  <si>
    <t>Sezóna 2017/2018</t>
  </si>
  <si>
    <t>Celkově</t>
  </si>
  <si>
    <t>říjen</t>
  </si>
  <si>
    <t>listopad</t>
  </si>
  <si>
    <t>prosinec</t>
  </si>
  <si>
    <t>leden</t>
  </si>
  <si>
    <t>únor</t>
  </si>
  <si>
    <t>březen</t>
  </si>
  <si>
    <t>duben</t>
  </si>
  <si>
    <t>květen</t>
  </si>
  <si>
    <t>červen</t>
  </si>
  <si>
    <t>srpen</t>
  </si>
  <si>
    <t>září</t>
  </si>
  <si>
    <t>Suchá příprava</t>
  </si>
  <si>
    <t>SRPEN</t>
  </si>
  <si>
    <t>ZÁŘÍ</t>
  </si>
  <si>
    <t>Absence S.P.</t>
  </si>
  <si>
    <t>Celkem tréninků</t>
  </si>
  <si>
    <t>Celkem hodin</t>
  </si>
  <si>
    <t>disciplína</t>
  </si>
  <si>
    <t>datum</t>
  </si>
  <si>
    <t>25.9.</t>
  </si>
  <si>
    <t>27.9.</t>
  </si>
  <si>
    <t>28.9.</t>
  </si>
  <si>
    <t>29.9.</t>
  </si>
  <si>
    <t>2.10.</t>
  </si>
  <si>
    <t>3.10.</t>
  </si>
  <si>
    <t>ŘÍJEN</t>
  </si>
  <si>
    <t>5.10.</t>
  </si>
  <si>
    <t>6.10.</t>
  </si>
  <si>
    <t>9.10.</t>
  </si>
  <si>
    <t>10.10.</t>
  </si>
  <si>
    <t>11.10.</t>
  </si>
  <si>
    <t>12.10.</t>
  </si>
  <si>
    <t>13.10.</t>
  </si>
  <si>
    <t>20.10.</t>
  </si>
  <si>
    <t>19.10.</t>
  </si>
  <si>
    <t>18.10.</t>
  </si>
  <si>
    <t>17.10.</t>
  </si>
  <si>
    <t>16.10.</t>
  </si>
  <si>
    <t>100Z</t>
  </si>
  <si>
    <t>100OPZ</t>
  </si>
  <si>
    <t>Osobní rekordy - aktualizováno 9. 10. 2017</t>
  </si>
  <si>
    <t>Kohanová Anička</t>
  </si>
  <si>
    <t>DSQ</t>
  </si>
  <si>
    <t>VC Prostějova 21.10.2017</t>
  </si>
  <si>
    <t>23.10.</t>
  </si>
  <si>
    <t>24.10.</t>
  </si>
  <si>
    <t>25.10.</t>
  </si>
  <si>
    <t>26.10.</t>
  </si>
  <si>
    <t>27.10.</t>
  </si>
  <si>
    <t>30.10.</t>
  </si>
  <si>
    <t>31.10.</t>
  </si>
  <si>
    <t>LISTOPAD</t>
  </si>
  <si>
    <t>Osobní rekordy - aktualizováno 29. 10. 2017</t>
  </si>
  <si>
    <t>1.11.</t>
  </si>
  <si>
    <t>2.11.</t>
  </si>
  <si>
    <t>6.11.</t>
  </si>
  <si>
    <t>MOPŽD Karviná 3.- 4.11.2017</t>
  </si>
  <si>
    <t>400VZ</t>
  </si>
  <si>
    <t>100M</t>
  </si>
  <si>
    <t>MOPŽD 3.- 4.11.2017</t>
  </si>
  <si>
    <t>V klubových závodech budou moci závodníci nasbírat bonusové body za umístění v jednotlivých startech (2 až 3 starty/1 závod). Každé umístění má dopředu stanovený počet bodů, viz přiložená tabulka:</t>
  </si>
  <si>
    <t>4.-…místo</t>
  </si>
  <si>
    <t>ZÁVODY PKBoh</t>
  </si>
  <si>
    <t>70 bodů</t>
  </si>
  <si>
    <t>60 bodů</t>
  </si>
  <si>
    <t>800VZ</t>
  </si>
  <si>
    <t>200Z</t>
  </si>
  <si>
    <t>7.11.</t>
  </si>
  <si>
    <t>8.11.</t>
  </si>
  <si>
    <t>9.11.</t>
  </si>
  <si>
    <t>10.11.</t>
  </si>
  <si>
    <t>13.11.</t>
  </si>
  <si>
    <t>14.11.</t>
  </si>
  <si>
    <t>15.11.</t>
  </si>
  <si>
    <t>16.11.</t>
  </si>
  <si>
    <t>17.11.</t>
  </si>
  <si>
    <t>Osobní rekordy-aktualizováno 5.11.2017</t>
  </si>
  <si>
    <t>Krajský přebor mladšího žactva  18.11.2017 Havířov (staršího 10.-11.11. Kopřivnice)</t>
  </si>
  <si>
    <t>KPŽ Havířov 18.11.2017 (Kopřivnice 10.-11.11.2017)</t>
  </si>
  <si>
    <t>20.11.</t>
  </si>
  <si>
    <t>21.11.</t>
  </si>
  <si>
    <t>22.11.</t>
  </si>
  <si>
    <t>23.11.</t>
  </si>
  <si>
    <t>24.11.</t>
  </si>
  <si>
    <t>27.11.</t>
  </si>
  <si>
    <t>28.11.</t>
  </si>
  <si>
    <t>29.11.</t>
  </si>
  <si>
    <t>30.11.</t>
  </si>
  <si>
    <t>Plavecké tréninky</t>
  </si>
  <si>
    <t>1.12.</t>
  </si>
  <si>
    <t>PROSINEC</t>
  </si>
  <si>
    <t>Osobní rekordy - aktualizováno 19. 11. 2017</t>
  </si>
  <si>
    <t>Pohár ČR 10 letého žactva - Morava (Karviná, 2.12.2017)</t>
  </si>
  <si>
    <t>Pohár ČR 10 letého žactva - Morava (Karviná 2.12.2017)</t>
  </si>
  <si>
    <t>10OPZ</t>
  </si>
  <si>
    <t>Osobní rekordy - aktualizováno 16. 12. 2017</t>
  </si>
  <si>
    <t>4.12.</t>
  </si>
  <si>
    <t>5.12.</t>
  </si>
  <si>
    <t>6.12.</t>
  </si>
  <si>
    <t>7.12.</t>
  </si>
  <si>
    <t>8.12.</t>
  </si>
  <si>
    <t>11.12.</t>
  </si>
  <si>
    <t>13.12.</t>
  </si>
  <si>
    <t>14.12.</t>
  </si>
  <si>
    <t>15.12.</t>
  </si>
  <si>
    <t>18.12.</t>
  </si>
  <si>
    <t>21.12.</t>
  </si>
  <si>
    <t>22.12.</t>
  </si>
  <si>
    <t>19.12.</t>
  </si>
  <si>
    <t>12.12.</t>
  </si>
  <si>
    <t>Silvestrovská cena Vsetína 28.-29.12.2017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</si>
</sst>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K_č_-;\-* #,##0.00\ _K_č_-;_-* &quot;-&quot;??\ _K_č_-;_-@_-"/>
    <numFmt numFmtId="164" formatCode="_-* #,##0\ _K_č_-;\-* #,##0\ _K_č_-;_-* &quot;-&quot;??\ _K_č_-;_-@_-"/>
    <numFmt numFmtId="165" formatCode="mm:ss.00"/>
    <numFmt numFmtId="166" formatCode="[$-405]General"/>
    <numFmt numFmtId="167" formatCode="#,##0.0_ ;\-#,##0.0\ "/>
  </numFmts>
  <fonts count="61"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CE"/>
      <charset val="238"/>
    </font>
    <font>
      <b/>
      <sz val="10"/>
      <name val="Arial CE"/>
      <family val="2"/>
      <charset val="238"/>
    </font>
    <font>
      <sz val="10"/>
      <name val="Arial CE"/>
      <charset val="238"/>
    </font>
    <font>
      <b/>
      <sz val="10"/>
      <name val="Arial CE"/>
      <charset val="238"/>
    </font>
    <font>
      <sz val="10"/>
      <name val="Calibri"/>
      <family val="2"/>
    </font>
    <font>
      <sz val="12"/>
      <name val="Arial CE"/>
      <charset val="238"/>
    </font>
    <font>
      <b/>
      <sz val="10"/>
      <color indexed="9"/>
      <name val="Arial CE"/>
      <family val="2"/>
      <charset val="238"/>
    </font>
    <font>
      <sz val="10"/>
      <color indexed="9"/>
      <name val="Arial CE"/>
      <charset val="238"/>
    </font>
    <font>
      <b/>
      <sz val="14"/>
      <color indexed="9"/>
      <name val="Arial CE"/>
      <charset val="238"/>
    </font>
    <font>
      <b/>
      <sz val="10"/>
      <color indexed="63"/>
      <name val="Arial"/>
      <family val="2"/>
    </font>
    <font>
      <b/>
      <sz val="14"/>
      <color indexed="9"/>
      <name val="Arial"/>
      <family val="2"/>
    </font>
    <font>
      <b/>
      <sz val="18"/>
      <color indexed="9"/>
      <name val="Cambria"/>
      <family val="2"/>
      <charset val="238"/>
    </font>
    <font>
      <b/>
      <sz val="14"/>
      <color indexed="9"/>
      <name val="Arial CE"/>
      <family val="2"/>
      <charset val="238"/>
    </font>
    <font>
      <b/>
      <sz val="14"/>
      <name val="Arial CE"/>
      <family val="2"/>
      <charset val="238"/>
    </font>
    <font>
      <sz val="12"/>
      <name val="Arial CE"/>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Calibri"/>
      <family val="2"/>
      <charset val="238"/>
      <scheme val="minor"/>
    </font>
    <font>
      <b/>
      <sz val="10"/>
      <color theme="0"/>
      <name val="Arial CE"/>
      <charset val="238"/>
    </font>
    <font>
      <b/>
      <sz val="10"/>
      <color theme="0"/>
      <name val="Calibri"/>
      <family val="2"/>
    </font>
    <font>
      <b/>
      <sz val="14"/>
      <color theme="0"/>
      <name val="Arial CE"/>
      <charset val="238"/>
    </font>
    <font>
      <b/>
      <sz val="16"/>
      <color theme="0"/>
      <name val="Arial CE"/>
      <charset val="238"/>
    </font>
    <font>
      <b/>
      <sz val="20"/>
      <color theme="0"/>
      <name val="Arial CE"/>
      <charset val="238"/>
    </font>
    <font>
      <b/>
      <sz val="36"/>
      <color theme="0"/>
      <name val="Arial CE"/>
      <charset val="238"/>
    </font>
    <font>
      <sz val="11"/>
      <color rgb="FF000000"/>
      <name val="Calibri"/>
      <family val="2"/>
      <charset val="238"/>
    </font>
    <font>
      <u/>
      <sz val="11"/>
      <color rgb="FF0000FF"/>
      <name val="Calibri"/>
      <family val="2"/>
      <charset val="238"/>
    </font>
    <font>
      <sz val="11"/>
      <color rgb="FF000000"/>
      <name val="Calibri"/>
      <family val="2"/>
      <charset val="238"/>
    </font>
    <font>
      <u/>
      <sz val="11"/>
      <color theme="10"/>
      <name val="Calibri"/>
      <family val="2"/>
      <charset val="238"/>
    </font>
    <font>
      <u/>
      <sz val="11"/>
      <color theme="10"/>
      <name val="Calibri"/>
      <family val="2"/>
      <charset val="238"/>
    </font>
    <font>
      <sz val="10"/>
      <name val="Arial"/>
      <family val="2"/>
      <charset val="238"/>
    </font>
    <font>
      <sz val="10"/>
      <color indexed="8"/>
      <name val="Arial"/>
      <family val="2"/>
      <charset val="238"/>
    </font>
    <font>
      <b/>
      <sz val="12"/>
      <color indexed="9"/>
      <name val="Arial CE"/>
      <charset val="238"/>
    </font>
    <font>
      <sz val="11"/>
      <color rgb="FF000000"/>
      <name val="Calibri"/>
    </font>
    <font>
      <u/>
      <sz val="11"/>
      <color theme="10"/>
      <name val="Calibri"/>
    </font>
    <font>
      <b/>
      <sz val="10"/>
      <name val="Arial"/>
      <family val="2"/>
      <charset val="238"/>
    </font>
    <font>
      <b/>
      <sz val="11"/>
      <name val="Arial CE"/>
      <family val="2"/>
      <charset val="238"/>
    </font>
    <font>
      <b/>
      <sz val="9"/>
      <color indexed="81"/>
      <name val="Tahoma"/>
      <family val="2"/>
      <charset val="238"/>
    </font>
    <font>
      <sz val="9"/>
      <color indexed="81"/>
      <name val="Tahoma"/>
      <family val="2"/>
      <charset val="23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63"/>
        <bgColor indexed="64"/>
      </patternFill>
    </fill>
    <fill>
      <patternFill patternType="solid">
        <fgColor indexed="2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gradientFill degree="270">
        <stop position="0">
          <color theme="1"/>
        </stop>
        <stop position="1">
          <color theme="0" tint="-0.34900967436750391"/>
        </stop>
      </gradientFill>
    </fill>
    <fill>
      <gradientFill degree="90">
        <stop position="0">
          <color theme="3" tint="-0.49803155613879818"/>
        </stop>
        <stop position="1">
          <color theme="1" tint="0.25098422193060094"/>
        </stop>
      </gradientFill>
    </fill>
    <fill>
      <patternFill patternType="solid">
        <fgColor theme="0" tint="-4.9989318521683403E-2"/>
        <bgColor indexed="64"/>
      </patternFill>
    </fill>
    <fill>
      <gradientFill type="path" top="1" bottom="1">
        <stop position="0">
          <color theme="0"/>
        </stop>
        <stop position="1">
          <color theme="0" tint="-0.25098422193060094"/>
        </stop>
      </gradientFill>
    </fill>
    <fill>
      <patternFill patternType="solid">
        <fgColor theme="8"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s>
  <cellStyleXfs count="7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8" fillId="0" borderId="2" applyNumberFormat="0" applyFill="0" applyAlignment="0" applyProtection="0"/>
    <xf numFmtId="43" fontId="9" fillId="0" borderId="0" applyFont="0" applyFill="0" applyBorder="0" applyAlignment="0" applyProtection="0"/>
    <xf numFmtId="0" fontId="29" fillId="3" borderId="0" applyNumberFormat="0" applyBorder="0" applyAlignment="0" applyProtection="0"/>
    <xf numFmtId="0" fontId="35" fillId="21" borderId="6"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4" fillId="0" borderId="0" applyNumberFormat="0" applyFill="0" applyBorder="0" applyAlignment="0" applyProtection="0"/>
    <xf numFmtId="0" fontId="30" fillId="22" borderId="0" applyNumberFormat="0" applyBorder="0" applyAlignment="0" applyProtection="0"/>
    <xf numFmtId="0" fontId="11" fillId="0" borderId="0"/>
    <xf numFmtId="0" fontId="9" fillId="23" borderId="8" applyNumberFormat="0" applyFont="0" applyAlignment="0" applyProtection="0"/>
    <xf numFmtId="0" fontId="34" fillId="0" borderId="7" applyNumberFormat="0" applyFill="0" applyAlignment="0" applyProtection="0"/>
    <xf numFmtId="0" fontId="28" fillId="4" borderId="0" applyNumberFormat="0" applyBorder="0" applyAlignment="0" applyProtection="0"/>
    <xf numFmtId="0" fontId="36" fillId="0" borderId="0" applyNumberFormat="0" applyFill="0" applyBorder="0" applyAlignment="0" applyProtection="0"/>
    <xf numFmtId="0" fontId="24" fillId="0" borderId="0" applyNumberFormat="0" applyFill="0" applyBorder="0" applyAlignment="0" applyProtection="0"/>
    <xf numFmtId="0" fontId="31" fillId="7" borderId="1" applyNumberFormat="0" applyAlignment="0" applyProtection="0"/>
    <xf numFmtId="0" fontId="33" fillId="20" borderId="1" applyNumberFormat="0" applyAlignment="0" applyProtection="0"/>
    <xf numFmtId="0" fontId="32" fillId="20" borderId="9" applyNumberFormat="0" applyAlignment="0" applyProtection="0"/>
    <xf numFmtId="0" fontId="37" fillId="0" borderId="0" applyNumberFormat="0" applyFill="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9" fillId="0" borderId="0"/>
    <xf numFmtId="0" fontId="7" fillId="0" borderId="0"/>
    <xf numFmtId="0" fontId="6" fillId="0" borderId="0"/>
    <xf numFmtId="0" fontId="5" fillId="0" borderId="0"/>
    <xf numFmtId="166" fontId="47" fillId="0" borderId="0"/>
    <xf numFmtId="166" fontId="48" fillId="0" borderId="0"/>
    <xf numFmtId="0" fontId="49" fillId="0" borderId="0"/>
    <xf numFmtId="0" fontId="5" fillId="0" borderId="0"/>
    <xf numFmtId="0" fontId="50" fillId="0" borderId="0" applyNumberFormat="0" applyFill="0" applyBorder="0" applyAlignment="0" applyProtection="0">
      <alignment vertical="top"/>
      <protection locked="0"/>
    </xf>
    <xf numFmtId="0" fontId="5" fillId="0" borderId="0"/>
    <xf numFmtId="0" fontId="9" fillId="0" borderId="0"/>
    <xf numFmtId="0" fontId="47" fillId="0" borderId="0"/>
    <xf numFmtId="0" fontId="5" fillId="0" borderId="0"/>
    <xf numFmtId="0" fontId="47" fillId="0" borderId="0"/>
    <xf numFmtId="0" fontId="50" fillId="0" borderId="0" applyNumberFormat="0" applyFill="0" applyBorder="0" applyAlignment="0" applyProtection="0"/>
    <xf numFmtId="0" fontId="5" fillId="0" borderId="0"/>
    <xf numFmtId="0" fontId="47" fillId="0" borderId="0"/>
    <xf numFmtId="0" fontId="50" fillId="0" borderId="0" applyNumberFormat="0" applyFill="0" applyBorder="0" applyAlignment="0" applyProtection="0"/>
    <xf numFmtId="0" fontId="51" fillId="0" borderId="0" applyNumberFormat="0" applyFill="0" applyBorder="0" applyAlignment="0" applyProtection="0"/>
    <xf numFmtId="0" fontId="4" fillId="0" borderId="0"/>
    <xf numFmtId="0" fontId="55" fillId="0" borderId="0"/>
    <xf numFmtId="0" fontId="4" fillId="0" borderId="0"/>
    <xf numFmtId="0" fontId="4" fillId="0" borderId="0"/>
    <xf numFmtId="0" fontId="4" fillId="0" borderId="0"/>
    <xf numFmtId="0" fontId="4" fillId="0" borderId="0"/>
    <xf numFmtId="0" fontId="56" fillId="0" borderId="0" applyNumberFormat="0" applyFill="0" applyBorder="0" applyAlignment="0" applyProtection="0"/>
    <xf numFmtId="0" fontId="3" fillId="0" borderId="0"/>
    <xf numFmtId="0" fontId="2" fillId="0" borderId="0"/>
    <xf numFmtId="0" fontId="1" fillId="0" borderId="0"/>
  </cellStyleXfs>
  <cellXfs count="439">
    <xf numFmtId="0" fontId="0" fillId="0" borderId="0" xfId="0"/>
    <xf numFmtId="0" fontId="0" fillId="0" borderId="10" xfId="0" applyFill="1" applyBorder="1"/>
    <xf numFmtId="0" fontId="0" fillId="24" borderId="0" xfId="0" applyFill="1"/>
    <xf numFmtId="0" fontId="0" fillId="24" borderId="0" xfId="0" applyFill="1" applyAlignment="1">
      <alignment horizontal="center" vertical="center"/>
    </xf>
    <xf numFmtId="0" fontId="0" fillId="24" borderId="0" xfId="0" applyFill="1" applyAlignment="1">
      <alignment horizontal="left"/>
    </xf>
    <xf numFmtId="0" fontId="0" fillId="0" borderId="14" xfId="0" applyFill="1" applyBorder="1"/>
    <xf numFmtId="0" fontId="0" fillId="0" borderId="15" xfId="0" applyFill="1" applyBorder="1"/>
    <xf numFmtId="0" fontId="0" fillId="0" borderId="16" xfId="0" applyFill="1" applyBorder="1"/>
    <xf numFmtId="0" fontId="0" fillId="0" borderId="17" xfId="0" applyFill="1" applyBorder="1"/>
    <xf numFmtId="0" fontId="0" fillId="0" borderId="11" xfId="0" applyFill="1" applyBorder="1"/>
    <xf numFmtId="0" fontId="0" fillId="0" borderId="12" xfId="0" applyFill="1" applyBorder="1"/>
    <xf numFmtId="0" fontId="0" fillId="0" borderId="19" xfId="0" applyFill="1" applyBorder="1"/>
    <xf numFmtId="0" fontId="0" fillId="0" borderId="20" xfId="0" applyFill="1" applyBorder="1"/>
    <xf numFmtId="0" fontId="0" fillId="0" borderId="22" xfId="0" applyFill="1" applyBorder="1"/>
    <xf numFmtId="47" fontId="0" fillId="0" borderId="14" xfId="0" applyNumberFormat="1" applyFill="1" applyBorder="1"/>
    <xf numFmtId="47" fontId="0" fillId="0" borderId="11" xfId="0" applyNumberFormat="1" applyFill="1" applyBorder="1"/>
    <xf numFmtId="10" fontId="0" fillId="0" borderId="10" xfId="0" applyNumberFormat="1" applyFill="1" applyBorder="1"/>
    <xf numFmtId="10" fontId="0" fillId="0" borderId="15" xfId="0" applyNumberFormat="1" applyFill="1" applyBorder="1"/>
    <xf numFmtId="0" fontId="0" fillId="0" borderId="10" xfId="0" applyFill="1" applyBorder="1" applyAlignment="1">
      <alignment horizontal="center"/>
    </xf>
    <xf numFmtId="0" fontId="14" fillId="0" borderId="11" xfId="0" applyFont="1" applyFill="1" applyBorder="1"/>
    <xf numFmtId="0" fontId="14" fillId="0" borderId="10" xfId="0" applyFont="1" applyFill="1" applyBorder="1" applyAlignment="1">
      <alignment horizontal="left"/>
    </xf>
    <xf numFmtId="0" fontId="14" fillId="0" borderId="10" xfId="0" applyFont="1" applyFill="1" applyBorder="1"/>
    <xf numFmtId="0" fontId="14" fillId="0" borderId="12" xfId="0" applyFont="1" applyFill="1" applyBorder="1" applyAlignment="1">
      <alignment horizontal="left"/>
    </xf>
    <xf numFmtId="49" fontId="14" fillId="0" borderId="11" xfId="0" applyNumberFormat="1" applyFont="1" applyFill="1" applyBorder="1"/>
    <xf numFmtId="0" fontId="14" fillId="25" borderId="35" xfId="0" applyFont="1" applyFill="1" applyBorder="1"/>
    <xf numFmtId="0" fontId="14" fillId="25" borderId="36" xfId="0" applyFont="1" applyFill="1" applyBorder="1"/>
    <xf numFmtId="0" fontId="14" fillId="25" borderId="37" xfId="0" applyFont="1" applyFill="1" applyBorder="1" applyAlignment="1">
      <alignment horizontal="left"/>
    </xf>
    <xf numFmtId="0" fontId="14" fillId="0" borderId="11" xfId="0" applyFont="1" applyFill="1" applyBorder="1" applyAlignment="1"/>
    <xf numFmtId="0" fontId="14" fillId="0" borderId="38" xfId="0" applyFont="1" applyFill="1" applyBorder="1" applyAlignment="1">
      <alignment horizontal="left"/>
    </xf>
    <xf numFmtId="0" fontId="14" fillId="0" borderId="12" xfId="0" applyFont="1" applyFill="1" applyBorder="1"/>
    <xf numFmtId="49" fontId="14" fillId="0" borderId="10" xfId="0" applyNumberFormat="1" applyFont="1" applyFill="1" applyBorder="1"/>
    <xf numFmtId="0" fontId="14" fillId="25" borderId="30" xfId="0" applyFont="1" applyFill="1" applyBorder="1"/>
    <xf numFmtId="0" fontId="14" fillId="25" borderId="0" xfId="0" applyFont="1" applyFill="1" applyBorder="1"/>
    <xf numFmtId="0" fontId="14" fillId="25" borderId="31" xfId="0" applyFont="1" applyFill="1" applyBorder="1" applyAlignment="1">
      <alignment horizontal="left"/>
    </xf>
    <xf numFmtId="0" fontId="14" fillId="0" borderId="10" xfId="0" applyFont="1" applyFill="1" applyBorder="1" applyAlignment="1"/>
    <xf numFmtId="0" fontId="14" fillId="0" borderId="39" xfId="0" applyFont="1" applyFill="1" applyBorder="1" applyAlignment="1">
      <alignment horizontal="left"/>
    </xf>
    <xf numFmtId="0" fontId="14" fillId="25" borderId="0" xfId="0" applyFont="1" applyFill="1" applyBorder="1" applyAlignment="1">
      <alignment horizontal="left"/>
    </xf>
    <xf numFmtId="0" fontId="14" fillId="25" borderId="31" xfId="0" applyFont="1" applyFill="1" applyBorder="1"/>
    <xf numFmtId="10" fontId="0" fillId="0" borderId="42" xfId="0" applyNumberFormat="1" applyFill="1" applyBorder="1"/>
    <xf numFmtId="10" fontId="0" fillId="0" borderId="38" xfId="0" applyNumberFormat="1" applyFill="1" applyBorder="1"/>
    <xf numFmtId="0" fontId="12" fillId="0" borderId="20" xfId="0" applyFont="1" applyFill="1" applyBorder="1"/>
    <xf numFmtId="0" fontId="12" fillId="0" borderId="22" xfId="0" applyFont="1" applyFill="1" applyBorder="1"/>
    <xf numFmtId="165" fontId="0" fillId="0" borderId="10" xfId="0" applyNumberFormat="1" applyFill="1" applyBorder="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10" xfId="0" applyNumberFormat="1" applyFill="1" applyBorder="1" applyAlignment="1">
      <alignment horizontal="center"/>
    </xf>
    <xf numFmtId="1" fontId="0" fillId="0" borderId="39" xfId="0" applyNumberFormat="1" applyFill="1" applyBorder="1" applyAlignment="1">
      <alignment horizontal="center"/>
    </xf>
    <xf numFmtId="165" fontId="0" fillId="0" borderId="10" xfId="0" applyNumberFormat="1" applyBorder="1"/>
    <xf numFmtId="1" fontId="0" fillId="0" borderId="29" xfId="0" applyNumberFormat="1" applyFill="1" applyBorder="1" applyAlignment="1">
      <alignment horizontal="center"/>
    </xf>
    <xf numFmtId="0" fontId="21" fillId="26" borderId="46" xfId="0" applyFont="1" applyFill="1" applyBorder="1" applyAlignment="1">
      <alignment horizontal="center" vertical="center" wrapText="1"/>
    </xf>
    <xf numFmtId="16" fontId="15" fillId="27" borderId="46" xfId="0" applyNumberFormat="1" applyFont="1" applyFill="1" applyBorder="1" applyAlignment="1">
      <alignment horizontal="center" vertical="center"/>
    </xf>
    <xf numFmtId="16" fontId="15" fillId="27" borderId="51" xfId="0" applyNumberFormat="1" applyFont="1" applyFill="1" applyBorder="1" applyAlignment="1">
      <alignment horizontal="center" vertical="center"/>
    </xf>
    <xf numFmtId="16" fontId="15" fillId="27" borderId="26" xfId="0" applyNumberFormat="1" applyFont="1" applyFill="1" applyBorder="1" applyAlignment="1">
      <alignment horizontal="center" vertical="center"/>
    </xf>
    <xf numFmtId="16" fontId="15" fillId="27" borderId="47" xfId="0" applyNumberFormat="1" applyFont="1" applyFill="1" applyBorder="1" applyAlignment="1">
      <alignment horizontal="center" vertical="center"/>
    </xf>
    <xf numFmtId="1" fontId="10" fillId="28" borderId="22" xfId="0" applyNumberFormat="1" applyFont="1" applyFill="1" applyBorder="1" applyAlignment="1">
      <alignment horizontal="center"/>
    </xf>
    <xf numFmtId="1" fontId="10" fillId="28" borderId="27" xfId="0" applyNumberFormat="1" applyFont="1" applyFill="1" applyBorder="1" applyAlignment="1">
      <alignment horizontal="center"/>
    </xf>
    <xf numFmtId="1" fontId="10" fillId="28" borderId="17" xfId="0" applyNumberFormat="1" applyFont="1" applyFill="1" applyBorder="1" applyAlignment="1">
      <alignment horizontal="center"/>
    </xf>
    <xf numFmtId="1" fontId="15" fillId="27" borderId="17" xfId="0" applyNumberFormat="1" applyFont="1" applyFill="1" applyBorder="1" applyAlignment="1">
      <alignment horizontal="center"/>
    </xf>
    <xf numFmtId="1" fontId="0" fillId="0" borderId="13" xfId="0" applyNumberFormat="1" applyFill="1" applyBorder="1" applyAlignment="1">
      <alignment horizontal="center"/>
    </xf>
    <xf numFmtId="165" fontId="0" fillId="0" borderId="0" xfId="0" applyNumberFormat="1"/>
    <xf numFmtId="10" fontId="0" fillId="0" borderId="25" xfId="0" applyNumberFormat="1" applyFill="1" applyBorder="1"/>
    <xf numFmtId="0" fontId="0" fillId="0" borderId="10" xfId="0" applyBorder="1"/>
    <xf numFmtId="10" fontId="0" fillId="0" borderId="56" xfId="0" applyNumberFormat="1" applyFill="1" applyBorder="1"/>
    <xf numFmtId="10" fontId="0" fillId="0" borderId="48" xfId="0" applyNumberFormat="1" applyFill="1" applyBorder="1"/>
    <xf numFmtId="1" fontId="0" fillId="0" borderId="21" xfId="0" applyNumberFormat="1" applyFont="1" applyFill="1" applyBorder="1" applyAlignment="1">
      <alignment horizontal="center"/>
    </xf>
    <xf numFmtId="1" fontId="0" fillId="0" borderId="39" xfId="0" applyNumberFormat="1" applyFont="1" applyBorder="1" applyAlignment="1">
      <alignment horizontal="center"/>
    </xf>
    <xf numFmtId="1" fontId="0" fillId="0" borderId="39" xfId="0" applyNumberFormat="1" applyFont="1" applyFill="1" applyBorder="1" applyAlignment="1">
      <alignment horizontal="center"/>
    </xf>
    <xf numFmtId="0" fontId="0" fillId="0" borderId="15" xfId="0" applyFont="1" applyBorder="1" applyAlignment="1">
      <alignment horizontal="center"/>
    </xf>
    <xf numFmtId="0" fontId="0" fillId="0" borderId="10" xfId="0" applyFont="1" applyBorder="1" applyAlignment="1">
      <alignment horizontal="center"/>
    </xf>
    <xf numFmtId="0" fontId="0" fillId="0" borderId="15" xfId="0" applyFill="1" applyBorder="1" applyAlignment="1">
      <alignment horizontal="center"/>
    </xf>
    <xf numFmtId="1" fontId="0" fillId="0" borderId="29" xfId="0" applyNumberFormat="1" applyFont="1" applyFill="1" applyBorder="1" applyAlignment="1">
      <alignment horizontal="center"/>
    </xf>
    <xf numFmtId="1" fontId="0" fillId="0" borderId="57" xfId="0" applyNumberFormat="1" applyFill="1" applyBorder="1" applyAlignment="1">
      <alignment horizontal="center"/>
    </xf>
    <xf numFmtId="1" fontId="0" fillId="0" borderId="28" xfId="0" applyNumberFormat="1" applyFill="1" applyBorder="1" applyAlignment="1">
      <alignment horizontal="center"/>
    </xf>
    <xf numFmtId="1" fontId="0" fillId="0" borderId="58" xfId="0" applyNumberFormat="1" applyFill="1" applyBorder="1" applyAlignment="1">
      <alignment horizontal="center"/>
    </xf>
    <xf numFmtId="0" fontId="12" fillId="0" borderId="10" xfId="0" applyFont="1" applyFill="1" applyBorder="1" applyAlignment="1">
      <alignment horizontal="center"/>
    </xf>
    <xf numFmtId="10" fontId="0" fillId="0" borderId="10" xfId="0" applyNumberFormat="1" applyFill="1" applyBorder="1" applyAlignment="1">
      <alignment horizontal="center"/>
    </xf>
    <xf numFmtId="1" fontId="0" fillId="0" borderId="10" xfId="0" applyNumberFormat="1" applyFill="1" applyBorder="1" applyAlignment="1">
      <alignment horizontal="center"/>
    </xf>
    <xf numFmtId="47" fontId="0" fillId="0" borderId="21" xfId="0" applyNumberFormat="1" applyFill="1" applyBorder="1"/>
    <xf numFmtId="47" fontId="0" fillId="24" borderId="0" xfId="0" applyNumberFormat="1" applyFill="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39" xfId="0" applyNumberFormat="1" applyFill="1" applyBorder="1" applyAlignment="1">
      <alignment horizontal="center"/>
    </xf>
    <xf numFmtId="1" fontId="0" fillId="0" borderId="29" xfId="0" applyNumberFormat="1" applyFill="1" applyBorder="1" applyAlignment="1">
      <alignment horizontal="center"/>
    </xf>
    <xf numFmtId="165" fontId="0" fillId="0" borderId="28" xfId="0" applyNumberFormat="1" applyFill="1" applyBorder="1"/>
    <xf numFmtId="1" fontId="0" fillId="33" borderId="10" xfId="0" applyNumberFormat="1" applyFill="1" applyBorder="1"/>
    <xf numFmtId="0" fontId="0" fillId="33" borderId="10" xfId="0" applyFill="1" applyBorder="1"/>
    <xf numFmtId="0" fontId="0" fillId="30" borderId="0" xfId="0" applyFill="1"/>
    <xf numFmtId="0" fontId="12" fillId="30" borderId="0" xfId="0" applyFont="1" applyFill="1" applyAlignment="1">
      <alignment horizontal="center"/>
    </xf>
    <xf numFmtId="0" fontId="0" fillId="30" borderId="0" xfId="0" applyFill="1" applyAlignment="1">
      <alignment horizontal="center"/>
    </xf>
    <xf numFmtId="0" fontId="12" fillId="30" borderId="14" xfId="0" applyFont="1" applyFill="1" applyBorder="1" applyAlignment="1">
      <alignment horizontal="center"/>
    </xf>
    <xf numFmtId="0" fontId="12" fillId="30" borderId="15" xfId="0" applyFont="1" applyFill="1" applyBorder="1" applyAlignment="1">
      <alignment horizontal="center"/>
    </xf>
    <xf numFmtId="0" fontId="12" fillId="30" borderId="42" xfId="0" applyFont="1" applyFill="1" applyBorder="1" applyAlignment="1">
      <alignment horizontal="center"/>
    </xf>
    <xf numFmtId="0" fontId="12" fillId="30" borderId="16" xfId="0" applyFont="1" applyFill="1" applyBorder="1" applyAlignment="1">
      <alignment horizontal="center"/>
    </xf>
    <xf numFmtId="0" fontId="0" fillId="30" borderId="11" xfId="0" applyFill="1" applyBorder="1" applyAlignment="1">
      <alignment horizontal="center"/>
    </xf>
    <xf numFmtId="0" fontId="0" fillId="30" borderId="10" xfId="0" applyFill="1" applyBorder="1"/>
    <xf numFmtId="0" fontId="0" fillId="30" borderId="38" xfId="0" applyFill="1" applyBorder="1"/>
    <xf numFmtId="1" fontId="0" fillId="30" borderId="10" xfId="0" applyNumberFormat="1" applyFill="1" applyBorder="1" applyAlignment="1">
      <alignment horizontal="center"/>
    </xf>
    <xf numFmtId="0" fontId="0" fillId="30" borderId="10" xfId="0" applyFill="1" applyBorder="1" applyAlignment="1">
      <alignment horizontal="center"/>
    </xf>
    <xf numFmtId="0" fontId="0" fillId="30" borderId="12" xfId="0" applyFill="1" applyBorder="1"/>
    <xf numFmtId="0" fontId="0" fillId="30" borderId="0" xfId="0" applyFill="1" applyBorder="1"/>
    <xf numFmtId="1" fontId="0" fillId="33" borderId="13" xfId="0" applyNumberFormat="1" applyFill="1" applyBorder="1"/>
    <xf numFmtId="0" fontId="10" fillId="34" borderId="11" xfId="0" applyFont="1" applyFill="1" applyBorder="1" applyAlignment="1">
      <alignment wrapText="1"/>
    </xf>
    <xf numFmtId="0" fontId="10" fillId="34" borderId="18" xfId="0" applyFont="1" applyFill="1" applyBorder="1" applyAlignment="1">
      <alignment wrapText="1"/>
    </xf>
    <xf numFmtId="0" fontId="41" fillId="31" borderId="44" xfId="0" applyFont="1" applyFill="1" applyBorder="1" applyAlignment="1">
      <alignment horizontal="center" vertical="center" wrapText="1"/>
    </xf>
    <xf numFmtId="0" fontId="41" fillId="31" borderId="45" xfId="0" applyFont="1" applyFill="1" applyBorder="1" applyAlignment="1">
      <alignment horizontal="center" vertical="center" wrapText="1"/>
    </xf>
    <xf numFmtId="0" fontId="41" fillId="31" borderId="43" xfId="0" applyFont="1" applyFill="1" applyBorder="1" applyAlignment="1">
      <alignment horizontal="center" vertical="center" wrapText="1"/>
    </xf>
    <xf numFmtId="16" fontId="15" fillId="27" borderId="65" xfId="0" applyNumberFormat="1" applyFont="1" applyFill="1" applyBorder="1" applyAlignment="1">
      <alignment horizontal="center" vertical="center"/>
    </xf>
    <xf numFmtId="16" fontId="15" fillId="27" borderId="37" xfId="0" applyNumberFormat="1" applyFont="1" applyFill="1" applyBorder="1" applyAlignment="1">
      <alignment horizontal="center" vertical="center"/>
    </xf>
    <xf numFmtId="0" fontId="41" fillId="31" borderId="10" xfId="0" applyFont="1" applyFill="1" applyBorder="1" applyAlignment="1">
      <alignment horizontal="center" vertical="center"/>
    </xf>
    <xf numFmtId="0" fontId="41" fillId="31" borderId="38" xfId="0" applyFont="1" applyFill="1" applyBorder="1" applyAlignment="1">
      <alignment horizontal="center" vertical="center"/>
    </xf>
    <xf numFmtId="1" fontId="15" fillId="27" borderId="47" xfId="0" applyNumberFormat="1" applyFont="1" applyFill="1" applyBorder="1" applyAlignment="1">
      <alignment horizontal="center"/>
    </xf>
    <xf numFmtId="0" fontId="41" fillId="31" borderId="39" xfId="0" applyFont="1" applyFill="1" applyBorder="1" applyAlignment="1">
      <alignment horizontal="center" vertical="center"/>
    </xf>
    <xf numFmtId="0" fontId="10" fillId="34" borderId="60" xfId="0" applyFont="1" applyFill="1" applyBorder="1" applyAlignment="1">
      <alignment wrapText="1"/>
    </xf>
    <xf numFmtId="0" fontId="21" fillId="26" borderId="26" xfId="0" applyFont="1" applyFill="1" applyBorder="1" applyAlignment="1">
      <alignment horizontal="center" vertical="center" wrapText="1"/>
    </xf>
    <xf numFmtId="0" fontId="41" fillId="31" borderId="63" xfId="0" applyFont="1" applyFill="1" applyBorder="1" applyAlignment="1">
      <alignment horizontal="center" vertical="center" wrapText="1"/>
    </xf>
    <xf numFmtId="0" fontId="0" fillId="0" borderId="60" xfId="0" applyFill="1" applyBorder="1"/>
    <xf numFmtId="0" fontId="0" fillId="0" borderId="28" xfId="0" applyFill="1" applyBorder="1"/>
    <xf numFmtId="0" fontId="0" fillId="0" borderId="62" xfId="0" applyFill="1" applyBorder="1"/>
    <xf numFmtId="0" fontId="41" fillId="31" borderId="10" xfId="0" applyFont="1" applyFill="1" applyBorder="1" applyAlignment="1">
      <alignment horizontal="center" vertical="center" wrapText="1"/>
    </xf>
    <xf numFmtId="0" fontId="41" fillId="31" borderId="18" xfId="0" applyFont="1" applyFill="1" applyBorder="1" applyAlignment="1">
      <alignment horizontal="center" vertical="center" wrapText="1"/>
    </xf>
    <xf numFmtId="0" fontId="41" fillId="31" borderId="13" xfId="0" applyFont="1" applyFill="1" applyBorder="1" applyAlignment="1">
      <alignment horizontal="center" vertical="center" wrapText="1"/>
    </xf>
    <xf numFmtId="0" fontId="41" fillId="31" borderId="19" xfId="0" applyFont="1" applyFill="1" applyBorder="1" applyAlignment="1">
      <alignment horizontal="center" vertical="center" wrapText="1"/>
    </xf>
    <xf numFmtId="1" fontId="0" fillId="30" borderId="0" xfId="0" applyNumberFormat="1" applyFill="1"/>
    <xf numFmtId="0" fontId="23" fillId="30" borderId="0" xfId="0" applyFont="1" applyFill="1" applyAlignment="1">
      <alignment horizontal="center" textRotation="180"/>
    </xf>
    <xf numFmtId="0" fontId="41" fillId="31" borderId="57" xfId="0" applyFont="1" applyFill="1" applyBorder="1" applyAlignment="1">
      <alignment horizontal="center" vertical="center" wrapText="1"/>
    </xf>
    <xf numFmtId="0" fontId="41" fillId="31" borderId="58" xfId="0" applyFont="1" applyFill="1" applyBorder="1" applyAlignment="1">
      <alignment horizontal="center" vertical="center" wrapText="1"/>
    </xf>
    <xf numFmtId="0" fontId="0" fillId="30" borderId="0" xfId="0" applyFill="1" applyAlignment="1">
      <alignment horizontal="left"/>
    </xf>
    <xf numFmtId="0" fontId="0" fillId="30" borderId="0" xfId="0" applyFill="1" applyAlignment="1">
      <alignment horizontal="center" wrapText="1"/>
    </xf>
    <xf numFmtId="165" fontId="0" fillId="0" borderId="28" xfId="0" applyNumberFormat="1" applyBorder="1"/>
    <xf numFmtId="0" fontId="13" fillId="30" borderId="0" xfId="0" applyFont="1" applyFill="1"/>
    <xf numFmtId="0" fontId="40" fillId="30" borderId="0" xfId="0" applyFont="1" applyFill="1"/>
    <xf numFmtId="0" fontId="18" fillId="30" borderId="30" xfId="0" applyFont="1" applyFill="1" applyBorder="1" applyAlignment="1">
      <alignment horizontal="left" vertical="top" wrapText="1"/>
    </xf>
    <xf numFmtId="0" fontId="18" fillId="30" borderId="0" xfId="0" applyFont="1" applyFill="1" applyBorder="1" applyAlignment="1">
      <alignment horizontal="left" vertical="top" wrapText="1"/>
    </xf>
    <xf numFmtId="0" fontId="18" fillId="30" borderId="31" xfId="0" applyFont="1" applyFill="1" applyBorder="1" applyAlignment="1">
      <alignment horizontal="left" vertical="top" wrapText="1"/>
    </xf>
    <xf numFmtId="0" fontId="20" fillId="30" borderId="32" xfId="34" applyFont="1" applyFill="1" applyBorder="1" applyAlignment="1">
      <alignment horizontal="center" vertical="top"/>
    </xf>
    <xf numFmtId="0" fontId="20" fillId="30" borderId="33" xfId="34" applyFont="1" applyFill="1" applyBorder="1" applyAlignment="1">
      <alignment horizontal="center" vertical="top"/>
    </xf>
    <xf numFmtId="0" fontId="20" fillId="30" borderId="34" xfId="34" applyFont="1" applyFill="1" applyBorder="1" applyAlignment="1">
      <alignment horizontal="center" vertical="top"/>
    </xf>
    <xf numFmtId="0" fontId="19" fillId="30" borderId="0" xfId="0" applyFont="1" applyFill="1" applyBorder="1" applyAlignment="1">
      <alignment vertical="center" wrapText="1"/>
    </xf>
    <xf numFmtId="0" fontId="18" fillId="30" borderId="0" xfId="0" applyFont="1" applyFill="1" applyBorder="1" applyAlignment="1">
      <alignment vertical="top" wrapText="1"/>
    </xf>
    <xf numFmtId="0" fontId="0" fillId="0" borderId="10" xfId="0" applyFill="1" applyBorder="1"/>
    <xf numFmtId="0" fontId="0" fillId="0" borderId="11" xfId="0" applyFill="1" applyBorder="1"/>
    <xf numFmtId="0" fontId="0" fillId="0" borderId="12" xfId="0" applyFill="1" applyBorder="1"/>
    <xf numFmtId="10" fontId="0" fillId="0" borderId="10" xfId="0" applyNumberFormat="1" applyFill="1" applyBorder="1"/>
    <xf numFmtId="0" fontId="12" fillId="0" borderId="20" xfId="0" applyFont="1" applyFill="1" applyBorder="1"/>
    <xf numFmtId="165" fontId="0" fillId="0" borderId="10" xfId="0" applyNumberFormat="1" applyBorder="1"/>
    <xf numFmtId="1" fontId="52" fillId="0" borderId="21" xfId="0" applyNumberFormat="1" applyFont="1" applyFill="1" applyBorder="1" applyAlignment="1">
      <alignment horizontal="center"/>
    </xf>
    <xf numFmtId="1" fontId="52" fillId="0" borderId="39" xfId="0" applyNumberFormat="1" applyFont="1" applyBorder="1" applyAlignment="1">
      <alignment horizontal="center"/>
    </xf>
    <xf numFmtId="1" fontId="52" fillId="0" borderId="39" xfId="0" applyNumberFormat="1" applyFont="1" applyFill="1" applyBorder="1" applyAlignment="1">
      <alignment horizontal="center"/>
    </xf>
    <xf numFmtId="0" fontId="53" fillId="0" borderId="29" xfId="48" applyFont="1" applyBorder="1" applyAlignment="1">
      <alignment horizontal="center"/>
    </xf>
    <xf numFmtId="0" fontId="53" fillId="0" borderId="39" xfId="48" applyFont="1" applyBorder="1" applyAlignment="1">
      <alignment horizontal="center"/>
    </xf>
    <xf numFmtId="0" fontId="41" fillId="31" borderId="24" xfId="0" applyFont="1" applyFill="1" applyBorder="1" applyAlignment="1">
      <alignment horizontal="center" vertical="center" wrapText="1"/>
    </xf>
    <xf numFmtId="47" fontId="0" fillId="0" borderId="10" xfId="0" applyNumberFormat="1" applyFill="1" applyBorder="1"/>
    <xf numFmtId="47" fontId="0" fillId="0" borderId="23" xfId="0" applyNumberFormat="1" applyFill="1" applyBorder="1"/>
    <xf numFmtId="0" fontId="0" fillId="0" borderId="24" xfId="0" applyFill="1" applyBorder="1"/>
    <xf numFmtId="10" fontId="0" fillId="0" borderId="44" xfId="0" applyNumberFormat="1" applyFill="1" applyBorder="1"/>
    <xf numFmtId="0" fontId="0" fillId="0" borderId="68" xfId="0" applyFill="1" applyBorder="1"/>
    <xf numFmtId="0" fontId="0" fillId="0" borderId="24" xfId="0" applyFill="1" applyBorder="1" applyAlignment="1">
      <alignment horizontal="center"/>
    </xf>
    <xf numFmtId="47" fontId="0" fillId="0" borderId="57" xfId="0" applyNumberFormat="1" applyFill="1" applyBorder="1"/>
    <xf numFmtId="0" fontId="0" fillId="0" borderId="58" xfId="0" applyFill="1" applyBorder="1"/>
    <xf numFmtId="10" fontId="0" fillId="0" borderId="28" xfId="0" applyNumberFormat="1" applyFill="1" applyBorder="1"/>
    <xf numFmtId="0" fontId="0" fillId="0" borderId="59" xfId="0" applyFill="1" applyBorder="1"/>
    <xf numFmtId="0" fontId="0" fillId="0" borderId="58" xfId="0" applyFill="1" applyBorder="1" applyAlignment="1">
      <alignment horizontal="center"/>
    </xf>
    <xf numFmtId="47" fontId="0" fillId="0" borderId="39" xfId="0" applyNumberFormat="1" applyFill="1" applyBorder="1"/>
    <xf numFmtId="0" fontId="41" fillId="31" borderId="0" xfId="0" applyFont="1" applyFill="1" applyBorder="1" applyAlignment="1">
      <alignment horizontal="center" vertical="center"/>
    </xf>
    <xf numFmtId="1" fontId="10" fillId="28" borderId="69" xfId="0" applyNumberFormat="1" applyFont="1" applyFill="1" applyBorder="1" applyAlignment="1">
      <alignment horizontal="center"/>
    </xf>
    <xf numFmtId="1" fontId="15" fillId="27" borderId="70" xfId="0" applyNumberFormat="1" applyFont="1" applyFill="1" applyBorder="1" applyAlignment="1">
      <alignment horizontal="center"/>
    </xf>
    <xf numFmtId="0" fontId="53" fillId="0" borderId="29" xfId="64" applyFont="1" applyBorder="1" applyAlignment="1">
      <alignment horizontal="center"/>
    </xf>
    <xf numFmtId="0" fontId="53" fillId="0" borderId="39" xfId="64" applyFont="1" applyBorder="1" applyAlignment="1">
      <alignment horizontal="center"/>
    </xf>
    <xf numFmtId="0" fontId="53" fillId="0" borderId="29" xfId="68" applyFont="1" applyBorder="1" applyAlignment="1">
      <alignment horizontal="center"/>
    </xf>
    <xf numFmtId="0" fontId="53" fillId="0" borderId="39" xfId="68" applyFont="1" applyBorder="1" applyAlignment="1">
      <alignment horizontal="center"/>
    </xf>
    <xf numFmtId="16" fontId="41" fillId="31" borderId="39" xfId="0" applyNumberFormat="1" applyFont="1" applyFill="1" applyBorder="1" applyAlignment="1">
      <alignment horizontal="center" vertical="center"/>
    </xf>
    <xf numFmtId="0" fontId="41" fillId="31" borderId="24" xfId="0" applyFont="1" applyFill="1" applyBorder="1" applyAlignment="1">
      <alignment horizontal="center" vertical="center"/>
    </xf>
    <xf numFmtId="1" fontId="10" fillId="28" borderId="55" xfId="0" applyNumberFormat="1" applyFont="1" applyFill="1" applyBorder="1" applyAlignment="1">
      <alignment horizontal="center"/>
    </xf>
    <xf numFmtId="1" fontId="10" fillId="28" borderId="70" xfId="0" applyNumberFormat="1" applyFont="1" applyFill="1" applyBorder="1" applyAlignment="1">
      <alignment horizontal="center"/>
    </xf>
    <xf numFmtId="0" fontId="41" fillId="31" borderId="41" xfId="0" applyFont="1" applyFill="1" applyBorder="1" applyAlignment="1">
      <alignment horizontal="center" vertical="center"/>
    </xf>
    <xf numFmtId="1" fontId="10" fillId="28" borderId="71" xfId="0" applyNumberFormat="1" applyFont="1" applyFill="1" applyBorder="1" applyAlignment="1">
      <alignment horizontal="center"/>
    </xf>
    <xf numFmtId="0" fontId="2" fillId="0" borderId="10" xfId="72" applyBorder="1" applyAlignment="1">
      <alignment horizontal="center"/>
    </xf>
    <xf numFmtId="0" fontId="2" fillId="0" borderId="13" xfId="72" applyBorder="1" applyAlignment="1">
      <alignment horizontal="center"/>
    </xf>
    <xf numFmtId="16" fontId="41" fillId="31" borderId="10" xfId="0" applyNumberFormat="1" applyFont="1" applyFill="1" applyBorder="1" applyAlignment="1">
      <alignment horizontal="center" vertical="center"/>
    </xf>
    <xf numFmtId="0" fontId="41" fillId="31" borderId="72" xfId="0" applyFont="1" applyFill="1" applyBorder="1" applyAlignment="1">
      <alignment horizontal="center" vertical="center" wrapText="1"/>
    </xf>
    <xf numFmtId="0" fontId="10" fillId="34" borderId="53" xfId="0" applyFont="1" applyFill="1" applyBorder="1" applyAlignment="1">
      <alignment wrapText="1"/>
    </xf>
    <xf numFmtId="0" fontId="10" fillId="34" borderId="73" xfId="0" applyFont="1" applyFill="1" applyBorder="1" applyAlignment="1">
      <alignment wrapText="1"/>
    </xf>
    <xf numFmtId="0" fontId="10" fillId="34" borderId="52" xfId="0" applyFont="1" applyFill="1" applyBorder="1" applyAlignment="1">
      <alignment wrapText="1"/>
    </xf>
    <xf numFmtId="0" fontId="10" fillId="34" borderId="55" xfId="0" applyFont="1" applyFill="1" applyBorder="1" applyAlignment="1">
      <alignment wrapText="1"/>
    </xf>
    <xf numFmtId="0" fontId="0" fillId="33" borderId="13" xfId="0" applyFill="1" applyBorder="1"/>
    <xf numFmtId="165" fontId="0" fillId="0" borderId="14" xfId="0" applyNumberFormat="1" applyFill="1" applyBorder="1"/>
    <xf numFmtId="165" fontId="0" fillId="0" borderId="15" xfId="0" applyNumberFormat="1" applyFill="1" applyBorder="1"/>
    <xf numFmtId="165" fontId="0" fillId="0" borderId="16" xfId="0" applyNumberFormat="1" applyFill="1" applyBorder="1"/>
    <xf numFmtId="165" fontId="0" fillId="0" borderId="11" xfId="0" applyNumberFormat="1" applyBorder="1"/>
    <xf numFmtId="165" fontId="0" fillId="0" borderId="12" xfId="0" applyNumberFormat="1" applyFill="1" applyBorder="1"/>
    <xf numFmtId="165" fontId="0" fillId="0" borderId="11" xfId="0" applyNumberFormat="1" applyFill="1" applyBorder="1"/>
    <xf numFmtId="165" fontId="0" fillId="0" borderId="12" xfId="0" applyNumberFormat="1" applyBorder="1"/>
    <xf numFmtId="165" fontId="0" fillId="0" borderId="18" xfId="0" applyNumberFormat="1" applyBorder="1"/>
    <xf numFmtId="165" fontId="0" fillId="0" borderId="13" xfId="0" applyNumberFormat="1" applyFill="1" applyBorder="1"/>
    <xf numFmtId="165" fontId="0" fillId="0" borderId="13" xfId="0" applyNumberFormat="1" applyBorder="1"/>
    <xf numFmtId="165" fontId="0" fillId="0" borderId="19" xfId="0" applyNumberFormat="1" applyBorder="1"/>
    <xf numFmtId="0" fontId="53" fillId="0" borderId="10" xfId="0" applyFont="1" applyBorder="1" applyAlignment="1">
      <alignment horizontal="center"/>
    </xf>
    <xf numFmtId="0" fontId="53" fillId="0" borderId="11" xfId="0" applyFont="1" applyBorder="1" applyAlignment="1">
      <alignment horizontal="center"/>
    </xf>
    <xf numFmtId="0" fontId="53" fillId="0" borderId="18" xfId="0" applyFont="1" applyBorder="1" applyAlignment="1">
      <alignment horizontal="center"/>
    </xf>
    <xf numFmtId="0" fontId="53" fillId="0" borderId="13" xfId="0" applyFont="1" applyBorder="1" applyAlignment="1">
      <alignment horizontal="center"/>
    </xf>
    <xf numFmtId="165" fontId="1" fillId="0" borderId="10" xfId="73" applyNumberFormat="1" applyFill="1" applyBorder="1"/>
    <xf numFmtId="165" fontId="1" fillId="0" borderId="10" xfId="73" applyNumberFormat="1" applyFill="1" applyBorder="1"/>
    <xf numFmtId="165" fontId="1" fillId="0" borderId="10" xfId="73" applyNumberFormat="1" applyFill="1" applyBorder="1"/>
    <xf numFmtId="165" fontId="1" fillId="0" borderId="10" xfId="73" applyNumberFormat="1" applyFill="1" applyBorder="1"/>
    <xf numFmtId="165" fontId="1" fillId="36" borderId="10" xfId="73" applyNumberFormat="1" applyFill="1" applyBorder="1"/>
    <xf numFmtId="0" fontId="57" fillId="0" borderId="54" xfId="0" applyFont="1" applyBorder="1"/>
    <xf numFmtId="0" fontId="53" fillId="0" borderId="12" xfId="0" applyFont="1" applyBorder="1" applyAlignment="1">
      <alignment horizontal="center"/>
    </xf>
    <xf numFmtId="0" fontId="53" fillId="0" borderId="19" xfId="0" applyFont="1" applyBorder="1" applyAlignment="1">
      <alignment horizontal="center"/>
    </xf>
    <xf numFmtId="165" fontId="0" fillId="0" borderId="42" xfId="0" applyNumberFormat="1" applyFill="1" applyBorder="1"/>
    <xf numFmtId="165" fontId="0" fillId="0" borderId="38" xfId="0" applyNumberFormat="1" applyBorder="1"/>
    <xf numFmtId="165" fontId="0" fillId="0" borderId="38" xfId="0" applyNumberFormat="1" applyFill="1" applyBorder="1"/>
    <xf numFmtId="165" fontId="0" fillId="0" borderId="74" xfId="0" applyNumberFormat="1" applyBorder="1"/>
    <xf numFmtId="165" fontId="0" fillId="0" borderId="50" xfId="0" applyNumberFormat="1" applyFill="1" applyBorder="1"/>
    <xf numFmtId="0" fontId="17" fillId="30" borderId="52" xfId="0" applyFont="1" applyFill="1" applyBorder="1" applyAlignment="1">
      <alignment vertical="center"/>
    </xf>
    <xf numFmtId="0" fontId="41" fillId="31" borderId="68" xfId="0" applyFont="1" applyFill="1" applyBorder="1" applyAlignment="1">
      <alignment horizontal="center" vertical="center" wrapText="1"/>
    </xf>
    <xf numFmtId="0" fontId="17" fillId="32" borderId="0" xfId="0" applyFont="1" applyFill="1" applyBorder="1" applyAlignment="1">
      <alignment horizontal="center" vertical="center"/>
    </xf>
    <xf numFmtId="1" fontId="0" fillId="0" borderId="10" xfId="0" applyNumberFormat="1" applyFill="1" applyBorder="1" applyAlignment="1">
      <alignment horizontal="center" vertical="center"/>
    </xf>
    <xf numFmtId="164" fontId="0" fillId="0" borderId="12" xfId="20" applyNumberFormat="1" applyFont="1" applyFill="1" applyBorder="1" applyAlignment="1">
      <alignment horizontal="center" vertical="center"/>
    </xf>
    <xf numFmtId="1" fontId="0" fillId="0" borderId="75" xfId="0" applyNumberFormat="1" applyFill="1" applyBorder="1" applyAlignment="1">
      <alignment horizontal="center" vertical="center"/>
    </xf>
    <xf numFmtId="164" fontId="0" fillId="0" borderId="76" xfId="20" applyNumberFormat="1" applyFont="1" applyFill="1" applyBorder="1" applyAlignment="1">
      <alignment horizontal="center" vertical="center"/>
    </xf>
    <xf numFmtId="1" fontId="12" fillId="0" borderId="58" xfId="0" applyNumberFormat="1" applyFont="1" applyFill="1" applyBorder="1" applyAlignment="1">
      <alignment horizontal="center" vertical="center"/>
    </xf>
    <xf numFmtId="164" fontId="12" fillId="0" borderId="59" xfId="20" applyNumberFormat="1" applyFont="1" applyFill="1" applyBorder="1" applyAlignment="1">
      <alignment horizontal="center" vertical="center"/>
    </xf>
    <xf numFmtId="1" fontId="0" fillId="0" borderId="39" xfId="0" applyNumberFormat="1" applyFill="1" applyBorder="1" applyAlignment="1">
      <alignment horizontal="center" vertical="center"/>
    </xf>
    <xf numFmtId="1" fontId="0" fillId="0" borderId="77" xfId="0" applyNumberFormat="1" applyFill="1" applyBorder="1" applyAlignment="1">
      <alignment horizontal="center" vertical="center"/>
    </xf>
    <xf numFmtId="0" fontId="12" fillId="34" borderId="22" xfId="0" applyFont="1" applyFill="1" applyBorder="1" applyAlignment="1">
      <alignment horizontal="center" wrapText="1"/>
    </xf>
    <xf numFmtId="0" fontId="12" fillId="34" borderId="78" xfId="0" applyFont="1" applyFill="1" applyBorder="1" applyAlignment="1">
      <alignment horizontal="center" wrapText="1"/>
    </xf>
    <xf numFmtId="164" fontId="0" fillId="0" borderId="10" xfId="20" applyNumberFormat="1" applyFont="1" applyFill="1" applyBorder="1" applyAlignment="1">
      <alignment horizontal="center" vertical="center"/>
    </xf>
    <xf numFmtId="164" fontId="12" fillId="0" borderId="58" xfId="20" applyNumberFormat="1" applyFont="1" applyFill="1" applyBorder="1" applyAlignment="1">
      <alignment horizontal="center" vertical="center"/>
    </xf>
    <xf numFmtId="164" fontId="0" fillId="0" borderId="75" xfId="20" applyNumberFormat="1" applyFont="1" applyFill="1" applyBorder="1" applyAlignment="1">
      <alignment horizontal="center" vertical="center"/>
    </xf>
    <xf numFmtId="0" fontId="41" fillId="31" borderId="63" xfId="0" applyFont="1" applyFill="1" applyBorder="1" applyAlignment="1">
      <alignment horizontal="center" vertical="center"/>
    </xf>
    <xf numFmtId="0" fontId="41" fillId="31" borderId="65" xfId="0" applyFont="1" applyFill="1" applyBorder="1" applyAlignment="1">
      <alignment horizontal="center" vertical="center" wrapText="1"/>
    </xf>
    <xf numFmtId="1" fontId="12" fillId="0" borderId="11" xfId="0" applyNumberFormat="1" applyFont="1" applyFill="1" applyBorder="1" applyAlignment="1">
      <alignment horizontal="center"/>
    </xf>
    <xf numFmtId="1" fontId="0" fillId="0" borderId="12" xfId="0" applyNumberFormat="1" applyFill="1" applyBorder="1" applyAlignment="1">
      <alignment horizontal="center"/>
    </xf>
    <xf numFmtId="1" fontId="12" fillId="0" borderId="18" xfId="0" applyNumberFormat="1" applyFont="1" applyFill="1" applyBorder="1" applyAlignment="1">
      <alignment horizontal="center"/>
    </xf>
    <xf numFmtId="10" fontId="0" fillId="0" borderId="13" xfId="0" applyNumberFormat="1" applyFill="1" applyBorder="1" applyAlignment="1">
      <alignment horizontal="center"/>
    </xf>
    <xf numFmtId="1" fontId="0" fillId="0" borderId="19" xfId="0" applyNumberFormat="1" applyFill="1" applyBorder="1" applyAlignment="1">
      <alignment horizontal="center"/>
    </xf>
    <xf numFmtId="1" fontId="0" fillId="0" borderId="79" xfId="0" applyNumberFormat="1" applyFill="1" applyBorder="1" applyAlignment="1">
      <alignment horizontal="center"/>
    </xf>
    <xf numFmtId="0" fontId="12" fillId="34" borderId="17" xfId="0" applyFont="1" applyFill="1" applyBorder="1" applyAlignment="1">
      <alignment horizontal="center" wrapText="1"/>
    </xf>
    <xf numFmtId="1" fontId="0" fillId="0" borderId="29" xfId="0" applyNumberFormat="1" applyFill="1" applyBorder="1" applyAlignment="1">
      <alignment horizontal="center" vertical="center"/>
    </xf>
    <xf numFmtId="1" fontId="0" fillId="0" borderId="28" xfId="0" applyNumberFormat="1" applyFill="1" applyBorder="1" applyAlignment="1">
      <alignment horizontal="center" vertical="center"/>
    </xf>
    <xf numFmtId="164" fontId="0" fillId="0" borderId="28" xfId="20" applyNumberFormat="1" applyFont="1" applyFill="1" applyBorder="1" applyAlignment="1">
      <alignment horizontal="center" vertical="center"/>
    </xf>
    <xf numFmtId="0" fontId="41" fillId="31" borderId="26" xfId="0" applyFont="1" applyFill="1" applyBorder="1" applyAlignment="1">
      <alignment horizontal="center" vertical="center"/>
    </xf>
    <xf numFmtId="0" fontId="41" fillId="31" borderId="66" xfId="0" applyFont="1" applyFill="1" applyBorder="1" applyAlignment="1">
      <alignment horizontal="center" vertical="center" wrapText="1"/>
    </xf>
    <xf numFmtId="0" fontId="41" fillId="31" borderId="80" xfId="0" applyFont="1" applyFill="1" applyBorder="1" applyAlignment="1">
      <alignment horizontal="center" vertical="center" wrapText="1"/>
    </xf>
    <xf numFmtId="0" fontId="41" fillId="31" borderId="81" xfId="0" applyFont="1" applyFill="1" applyBorder="1" applyAlignment="1">
      <alignment horizontal="center" vertical="center" wrapText="1"/>
    </xf>
    <xf numFmtId="1" fontId="0" fillId="33" borderId="28" xfId="0" applyNumberFormat="1" applyFill="1" applyBorder="1"/>
    <xf numFmtId="0" fontId="0" fillId="33" borderId="28" xfId="0" applyFill="1" applyBorder="1"/>
    <xf numFmtId="0" fontId="41" fillId="31" borderId="80" xfId="0" applyFont="1" applyFill="1" applyBorder="1" applyAlignment="1">
      <alignment horizontal="center"/>
    </xf>
    <xf numFmtId="0" fontId="41" fillId="31" borderId="81" xfId="0" applyFont="1" applyFill="1" applyBorder="1" applyAlignment="1">
      <alignment horizontal="center"/>
    </xf>
    <xf numFmtId="0" fontId="41" fillId="31" borderId="66" xfId="0" applyFont="1" applyFill="1" applyBorder="1" applyAlignment="1">
      <alignment horizontal="center"/>
    </xf>
    <xf numFmtId="0" fontId="10" fillId="33" borderId="29" xfId="0" applyFont="1" applyFill="1" applyBorder="1" applyAlignment="1">
      <alignment horizontal="center" vertical="center" wrapText="1"/>
    </xf>
    <xf numFmtId="0" fontId="10" fillId="33" borderId="39" xfId="0" applyFont="1" applyFill="1" applyBorder="1" applyAlignment="1">
      <alignment horizontal="center" vertical="center" wrapText="1"/>
    </xf>
    <xf numFmtId="0" fontId="10" fillId="33" borderId="79" xfId="0" applyFont="1" applyFill="1" applyBorder="1" applyAlignment="1">
      <alignment horizontal="center" vertical="center" wrapText="1"/>
    </xf>
    <xf numFmtId="0" fontId="41" fillId="31" borderId="26" xfId="0" applyFont="1" applyFill="1" applyBorder="1" applyAlignment="1">
      <alignment horizontal="center"/>
    </xf>
    <xf numFmtId="0" fontId="10" fillId="34" borderId="17" xfId="0" applyFont="1" applyFill="1" applyBorder="1" applyAlignment="1">
      <alignment wrapText="1"/>
    </xf>
    <xf numFmtId="0" fontId="10" fillId="34" borderId="22" xfId="0" applyFont="1" applyFill="1" applyBorder="1" applyAlignment="1">
      <alignment wrapText="1"/>
    </xf>
    <xf numFmtId="0" fontId="10" fillId="34" borderId="27" xfId="0" applyFont="1" applyFill="1" applyBorder="1" applyAlignment="1">
      <alignment wrapText="1"/>
    </xf>
    <xf numFmtId="0" fontId="0" fillId="33" borderId="48" xfId="0" applyFill="1" applyBorder="1"/>
    <xf numFmtId="1" fontId="12" fillId="29" borderId="20" xfId="0" applyNumberFormat="1" applyFont="1" applyFill="1" applyBorder="1" applyAlignment="1">
      <alignment horizontal="center"/>
    </xf>
    <xf numFmtId="1" fontId="12" fillId="29" borderId="22" xfId="0" applyNumberFormat="1" applyFont="1" applyFill="1" applyBorder="1" applyAlignment="1">
      <alignment horizontal="center"/>
    </xf>
    <xf numFmtId="1" fontId="12" fillId="29" borderId="27" xfId="0" applyNumberFormat="1" applyFont="1" applyFill="1" applyBorder="1" applyAlignment="1">
      <alignment horizontal="center"/>
    </xf>
    <xf numFmtId="167" fontId="0" fillId="0" borderId="12" xfId="20" applyNumberFormat="1" applyFont="1" applyFill="1" applyBorder="1" applyAlignment="1">
      <alignment horizontal="center" vertical="center"/>
    </xf>
    <xf numFmtId="167" fontId="0" fillId="0" borderId="62" xfId="20" applyNumberFormat="1" applyFont="1" applyFill="1" applyBorder="1" applyAlignment="1">
      <alignment horizontal="center" vertical="center"/>
    </xf>
    <xf numFmtId="0" fontId="10" fillId="34" borderId="67" xfId="0" applyFont="1" applyFill="1" applyBorder="1" applyAlignment="1">
      <alignment wrapText="1"/>
    </xf>
    <xf numFmtId="165" fontId="0" fillId="37" borderId="10" xfId="0" applyNumberFormat="1" applyFill="1" applyBorder="1"/>
    <xf numFmtId="165" fontId="0" fillId="0" borderId="50" xfId="0" applyNumberFormat="1" applyBorder="1"/>
    <xf numFmtId="165" fontId="0" fillId="0" borderId="23" xfId="0" applyNumberFormat="1" applyFill="1" applyBorder="1"/>
    <xf numFmtId="165" fontId="0" fillId="0" borderId="24" xfId="0" applyNumberFormat="1" applyFill="1" applyBorder="1"/>
    <xf numFmtId="165" fontId="0" fillId="0" borderId="25" xfId="0" applyNumberFormat="1" applyFill="1" applyBorder="1"/>
    <xf numFmtId="165" fontId="0" fillId="0" borderId="68" xfId="0" applyNumberFormat="1" applyFill="1" applyBorder="1"/>
    <xf numFmtId="47" fontId="0" fillId="24" borderId="0" xfId="0" applyNumberFormat="1" applyFill="1" applyBorder="1"/>
    <xf numFmtId="165" fontId="0" fillId="0" borderId="18" xfId="0" applyNumberFormat="1" applyFill="1" applyBorder="1"/>
    <xf numFmtId="165" fontId="0" fillId="0" borderId="60" xfId="0" applyNumberFormat="1" applyBorder="1"/>
    <xf numFmtId="165" fontId="0" fillId="0" borderId="62" xfId="0" applyNumberFormat="1" applyBorder="1"/>
    <xf numFmtId="0" fontId="53" fillId="0" borderId="38" xfId="0" applyFont="1" applyBorder="1" applyAlignment="1">
      <alignment horizontal="center"/>
    </xf>
    <xf numFmtId="0" fontId="53" fillId="0" borderId="74" xfId="0" applyFont="1" applyBorder="1" applyAlignment="1">
      <alignment horizontal="center"/>
    </xf>
    <xf numFmtId="0" fontId="53" fillId="0" borderId="60" xfId="0" applyFont="1" applyBorder="1" applyAlignment="1">
      <alignment horizontal="center"/>
    </xf>
    <xf numFmtId="0" fontId="53" fillId="0" borderId="28" xfId="0" applyFont="1" applyBorder="1" applyAlignment="1">
      <alignment horizontal="center"/>
    </xf>
    <xf numFmtId="0" fontId="53" fillId="0" borderId="62" xfId="0" applyFont="1" applyBorder="1" applyAlignment="1">
      <alignment horizontal="center"/>
    </xf>
    <xf numFmtId="0" fontId="41" fillId="31" borderId="82" xfId="0" applyFont="1" applyFill="1" applyBorder="1" applyAlignment="1">
      <alignment horizontal="center" vertical="center" wrapText="1"/>
    </xf>
    <xf numFmtId="0" fontId="53" fillId="0" borderId="48" xfId="0" applyFont="1" applyBorder="1" applyAlignment="1">
      <alignment horizontal="center"/>
    </xf>
    <xf numFmtId="1" fontId="0" fillId="0" borderId="10" xfId="0" applyNumberFormat="1" applyBorder="1" applyAlignment="1">
      <alignment horizontal="center"/>
    </xf>
    <xf numFmtId="1" fontId="0" fillId="0" borderId="49" xfId="0" applyNumberFormat="1" applyFill="1" applyBorder="1" applyAlignment="1">
      <alignment horizontal="center"/>
    </xf>
    <xf numFmtId="1" fontId="0" fillId="0" borderId="50" xfId="0" applyNumberFormat="1" applyBorder="1" applyAlignment="1">
      <alignment horizontal="center"/>
    </xf>
    <xf numFmtId="1" fontId="0" fillId="0" borderId="50" xfId="0" applyNumberFormat="1" applyFill="1" applyBorder="1" applyAlignment="1">
      <alignment horizontal="center"/>
    </xf>
    <xf numFmtId="0" fontId="41" fillId="31" borderId="29" xfId="0" applyFont="1" applyFill="1" applyBorder="1" applyAlignment="1">
      <alignment horizontal="center" vertical="center"/>
    </xf>
    <xf numFmtId="0" fontId="41" fillId="31" borderId="28" xfId="0" applyFont="1" applyFill="1" applyBorder="1" applyAlignment="1">
      <alignment horizontal="center" vertical="center"/>
    </xf>
    <xf numFmtId="0" fontId="41" fillId="31" borderId="48" xfId="0" applyFont="1" applyFill="1" applyBorder="1" applyAlignment="1">
      <alignment horizontal="center" vertical="center"/>
    </xf>
    <xf numFmtId="16" fontId="15" fillId="27" borderId="31" xfId="0" applyNumberFormat="1" applyFont="1" applyFill="1" applyBorder="1" applyAlignment="1">
      <alignment horizontal="center" vertical="center"/>
    </xf>
    <xf numFmtId="16" fontId="41" fillId="31" borderId="28" xfId="0" applyNumberFormat="1" applyFont="1" applyFill="1" applyBorder="1" applyAlignment="1">
      <alignment horizontal="center" vertical="center"/>
    </xf>
    <xf numFmtId="0" fontId="41" fillId="31" borderId="83" xfId="0" applyFont="1" applyFill="1" applyBorder="1" applyAlignment="1">
      <alignment horizontal="center" vertical="center" wrapText="1"/>
    </xf>
    <xf numFmtId="0" fontId="41" fillId="31" borderId="56" xfId="0" applyFont="1" applyFill="1" applyBorder="1" applyAlignment="1">
      <alignment horizontal="center" vertical="center" wrapText="1"/>
    </xf>
    <xf numFmtId="1" fontId="0" fillId="0" borderId="62" xfId="0" applyNumberFormat="1" applyFill="1" applyBorder="1" applyAlignment="1">
      <alignment horizontal="center"/>
    </xf>
    <xf numFmtId="0" fontId="41" fillId="31" borderId="11" xfId="0" applyFont="1" applyFill="1" applyBorder="1" applyAlignment="1">
      <alignment horizontal="center" vertical="center" wrapText="1"/>
    </xf>
    <xf numFmtId="0" fontId="41" fillId="31" borderId="12" xfId="0" applyFont="1" applyFill="1" applyBorder="1" applyAlignment="1">
      <alignment horizontal="center" vertical="center" wrapText="1"/>
    </xf>
    <xf numFmtId="165" fontId="0" fillId="0" borderId="60" xfId="0" applyNumberFormat="1" applyFill="1" applyBorder="1"/>
    <xf numFmtId="165" fontId="0" fillId="0" borderId="62" xfId="0" applyNumberFormat="1" applyFill="1" applyBorder="1"/>
    <xf numFmtId="165" fontId="0" fillId="0" borderId="0" xfId="0" applyNumberFormat="1" applyBorder="1"/>
    <xf numFmtId="1" fontId="0" fillId="0" borderId="10" xfId="0" applyNumberFormat="1" applyFont="1" applyFill="1" applyBorder="1" applyAlignment="1">
      <alignment horizontal="center"/>
    </xf>
    <xf numFmtId="1" fontId="0" fillId="0" borderId="10" xfId="0" applyNumberFormat="1" applyFont="1" applyBorder="1" applyAlignment="1">
      <alignment horizontal="center"/>
    </xf>
    <xf numFmtId="0" fontId="41" fillId="31" borderId="14" xfId="0" applyFont="1" applyFill="1" applyBorder="1" applyAlignment="1">
      <alignment horizontal="center" vertical="center"/>
    </xf>
    <xf numFmtId="0" fontId="41" fillId="31" borderId="15" xfId="0" applyFont="1" applyFill="1" applyBorder="1" applyAlignment="1">
      <alignment horizontal="center" vertical="center"/>
    </xf>
    <xf numFmtId="0" fontId="41" fillId="31" borderId="21" xfId="0" applyFont="1" applyFill="1" applyBorder="1" applyAlignment="1">
      <alignment horizontal="center" vertical="center"/>
    </xf>
    <xf numFmtId="0" fontId="41" fillId="31" borderId="11" xfId="0" applyFont="1" applyFill="1" applyBorder="1" applyAlignment="1">
      <alignment horizontal="center" vertical="center"/>
    </xf>
    <xf numFmtId="1" fontId="0" fillId="0" borderId="14" xfId="0" applyNumberFormat="1" applyFont="1" applyFill="1" applyBorder="1" applyAlignment="1">
      <alignment horizontal="center"/>
    </xf>
    <xf numFmtId="1" fontId="0" fillId="0" borderId="11" xfId="0" applyNumberFormat="1" applyFont="1" applyBorder="1" applyAlignment="1">
      <alignment horizontal="center"/>
    </xf>
    <xf numFmtId="1" fontId="0" fillId="0" borderId="11" xfId="0" applyNumberFormat="1" applyFont="1" applyFill="1" applyBorder="1" applyAlignment="1">
      <alignment horizontal="center"/>
    </xf>
    <xf numFmtId="1" fontId="0" fillId="0" borderId="18" xfId="0" applyNumberFormat="1" applyFont="1" applyFill="1" applyBorder="1" applyAlignment="1">
      <alignment horizontal="center"/>
    </xf>
    <xf numFmtId="1" fontId="0" fillId="0" borderId="79" xfId="0" applyNumberFormat="1" applyFont="1" applyFill="1" applyBorder="1" applyAlignment="1">
      <alignment horizontal="center"/>
    </xf>
    <xf numFmtId="0" fontId="0" fillId="0" borderId="13" xfId="0" applyFont="1" applyBorder="1" applyAlignment="1">
      <alignment horizontal="center"/>
    </xf>
    <xf numFmtId="1" fontId="0" fillId="0" borderId="13" xfId="0" applyNumberFormat="1" applyFont="1" applyFill="1" applyBorder="1" applyAlignment="1">
      <alignment horizontal="center"/>
    </xf>
    <xf numFmtId="1" fontId="10" fillId="28" borderId="47" xfId="0" applyNumberFormat="1" applyFont="1" applyFill="1" applyBorder="1" applyAlignment="1">
      <alignment horizontal="center"/>
    </xf>
    <xf numFmtId="0" fontId="12" fillId="0" borderId="13" xfId="0" applyFont="1" applyFill="1" applyBorder="1" applyAlignment="1">
      <alignment horizontal="center"/>
    </xf>
    <xf numFmtId="1" fontId="0" fillId="0" borderId="85" xfId="0" applyNumberFormat="1" applyFill="1" applyBorder="1" applyAlignment="1">
      <alignment horizontal="center"/>
    </xf>
    <xf numFmtId="0" fontId="41" fillId="31" borderId="60" xfId="0" applyFont="1" applyFill="1" applyBorder="1" applyAlignment="1">
      <alignment horizontal="center" vertical="center"/>
    </xf>
    <xf numFmtId="1" fontId="0" fillId="0" borderId="14" xfId="0" applyNumberFormat="1" applyFill="1" applyBorder="1" applyAlignment="1">
      <alignment horizontal="center"/>
    </xf>
    <xf numFmtId="1" fontId="0" fillId="0" borderId="11" xfId="0" applyNumberFormat="1" applyBorder="1" applyAlignment="1">
      <alignment horizontal="center"/>
    </xf>
    <xf numFmtId="1" fontId="0" fillId="0" borderId="11" xfId="0" applyNumberFormat="1" applyFill="1" applyBorder="1" applyAlignment="1">
      <alignment horizontal="center"/>
    </xf>
    <xf numFmtId="1" fontId="0" fillId="0" borderId="18" xfId="0" applyNumberFormat="1" applyFill="1" applyBorder="1" applyAlignment="1">
      <alignment horizontal="center"/>
    </xf>
    <xf numFmtId="1" fontId="0" fillId="0" borderId="84" xfId="0" applyNumberFormat="1" applyFill="1" applyBorder="1" applyAlignment="1">
      <alignment horizontal="center"/>
    </xf>
    <xf numFmtId="1" fontId="0" fillId="0" borderId="60" xfId="0" applyNumberFormat="1" applyFill="1" applyBorder="1" applyAlignment="1">
      <alignment horizontal="center"/>
    </xf>
    <xf numFmtId="16" fontId="41" fillId="31" borderId="15" xfId="0" applyNumberFormat="1" applyFont="1" applyFill="1" applyBorder="1" applyAlignment="1">
      <alignment horizontal="center" vertical="center"/>
    </xf>
    <xf numFmtId="16" fontId="15" fillId="27" borderId="34" xfId="0" applyNumberFormat="1" applyFont="1" applyFill="1" applyBorder="1" applyAlignment="1">
      <alignment horizontal="center" vertical="center"/>
    </xf>
    <xf numFmtId="1" fontId="10" fillId="28" borderId="86" xfId="0" applyNumberFormat="1" applyFont="1" applyFill="1" applyBorder="1" applyAlignment="1">
      <alignment horizontal="center"/>
    </xf>
    <xf numFmtId="1" fontId="12" fillId="0" borderId="85" xfId="0" applyNumberFormat="1" applyFont="1" applyFill="1" applyBorder="1" applyAlignment="1">
      <alignment horizontal="center" vertical="center"/>
    </xf>
    <xf numFmtId="0" fontId="58" fillId="34" borderId="47" xfId="0" applyFont="1" applyFill="1" applyBorder="1" applyAlignment="1">
      <alignment horizontal="center" wrapText="1"/>
    </xf>
    <xf numFmtId="165" fontId="0" fillId="38" borderId="10" xfId="0" applyNumberFormat="1" applyFill="1" applyBorder="1"/>
    <xf numFmtId="0" fontId="41" fillId="31" borderId="42" xfId="0" applyFont="1" applyFill="1" applyBorder="1" applyAlignment="1">
      <alignment horizontal="center" vertical="center"/>
    </xf>
    <xf numFmtId="1" fontId="0" fillId="0" borderId="38" xfId="0" applyNumberFormat="1" applyFont="1" applyFill="1" applyBorder="1" applyAlignment="1">
      <alignment horizontal="center"/>
    </xf>
    <xf numFmtId="1" fontId="0" fillId="0" borderId="38" xfId="0" applyNumberFormat="1" applyFont="1" applyBorder="1" applyAlignment="1">
      <alignment horizontal="center"/>
    </xf>
    <xf numFmtId="1" fontId="0" fillId="0" borderId="74" xfId="0" applyNumberFormat="1" applyFont="1" applyFill="1" applyBorder="1" applyAlignment="1">
      <alignment horizontal="center"/>
    </xf>
    <xf numFmtId="0" fontId="41" fillId="31" borderId="49" xfId="0" applyFont="1" applyFill="1" applyBorder="1" applyAlignment="1">
      <alignment horizontal="center" vertical="center"/>
    </xf>
    <xf numFmtId="0" fontId="41" fillId="31" borderId="50" xfId="0" applyFont="1" applyFill="1" applyBorder="1" applyAlignment="1">
      <alignment horizontal="center" vertical="center"/>
    </xf>
    <xf numFmtId="1" fontId="0" fillId="0" borderId="50" xfId="0" applyNumberFormat="1" applyFont="1" applyFill="1" applyBorder="1" applyAlignment="1">
      <alignment horizontal="center"/>
    </xf>
    <xf numFmtId="1" fontId="0" fillId="0" borderId="50" xfId="0" applyNumberFormat="1" applyFont="1" applyBorder="1" applyAlignment="1">
      <alignment horizontal="center"/>
    </xf>
    <xf numFmtId="1" fontId="0" fillId="0" borderId="84" xfId="0" applyNumberFormat="1" applyFont="1" applyFill="1" applyBorder="1" applyAlignment="1">
      <alignment horizontal="center"/>
    </xf>
    <xf numFmtId="1" fontId="10" fillId="28" borderId="20" xfId="0" applyNumberFormat="1" applyFont="1" applyFill="1" applyBorder="1" applyAlignment="1">
      <alignment horizontal="center"/>
    </xf>
    <xf numFmtId="1" fontId="15" fillId="27" borderId="20" xfId="0" applyNumberFormat="1" applyFont="1" applyFill="1" applyBorder="1" applyAlignment="1">
      <alignment horizontal="center"/>
    </xf>
    <xf numFmtId="0" fontId="41" fillId="31" borderId="71" xfId="0" applyFont="1" applyFill="1" applyBorder="1" applyAlignment="1">
      <alignment horizontal="center" vertical="center"/>
    </xf>
    <xf numFmtId="0" fontId="57" fillId="0" borderId="34" xfId="0" applyFont="1" applyBorder="1"/>
    <xf numFmtId="0" fontId="41" fillId="31" borderId="14" xfId="0" applyFont="1" applyFill="1" applyBorder="1" applyAlignment="1">
      <alignment horizontal="center" vertical="center" wrapText="1"/>
    </xf>
    <xf numFmtId="0" fontId="41" fillId="31" borderId="15" xfId="0" applyFont="1" applyFill="1" applyBorder="1" applyAlignment="1">
      <alignment horizontal="center" vertical="center" wrapText="1"/>
    </xf>
    <xf numFmtId="0" fontId="41" fillId="31" borderId="42" xfId="0" applyFont="1" applyFill="1" applyBorder="1" applyAlignment="1">
      <alignment horizontal="center" vertical="center" wrapText="1"/>
    </xf>
    <xf numFmtId="0" fontId="41" fillId="31" borderId="82" xfId="0" applyFont="1" applyFill="1" applyBorder="1" applyAlignment="1">
      <alignment horizontal="center" vertical="center" wrapText="1"/>
    </xf>
    <xf numFmtId="0" fontId="41" fillId="31" borderId="81" xfId="0" applyFont="1" applyFill="1" applyBorder="1" applyAlignment="1">
      <alignment horizontal="center" vertical="center" wrapText="1"/>
    </xf>
    <xf numFmtId="0" fontId="41" fillId="31" borderId="81" xfId="0" applyFont="1" applyFill="1" applyBorder="1" applyAlignment="1">
      <alignment horizontal="center" vertical="center"/>
    </xf>
    <xf numFmtId="16" fontId="41" fillId="31" borderId="0" xfId="0" applyNumberFormat="1" applyFont="1" applyFill="1" applyBorder="1" applyAlignment="1">
      <alignment horizontal="center" vertical="center"/>
    </xf>
    <xf numFmtId="0" fontId="41" fillId="31" borderId="26" xfId="0" applyFont="1" applyFill="1" applyBorder="1" applyAlignment="1">
      <alignment horizontal="center" vertical="center" wrapText="1"/>
    </xf>
    <xf numFmtId="0" fontId="41" fillId="31" borderId="83" xfId="0" applyFont="1" applyFill="1" applyBorder="1" applyAlignment="1">
      <alignment horizontal="center" vertical="center"/>
    </xf>
    <xf numFmtId="0" fontId="41" fillId="31" borderId="33" xfId="0" applyFont="1" applyFill="1" applyBorder="1" applyAlignment="1">
      <alignment horizontal="center" vertical="center"/>
    </xf>
    <xf numFmtId="0" fontId="41" fillId="31" borderId="23" xfId="0" applyFont="1" applyFill="1" applyBorder="1" applyAlignment="1">
      <alignment horizontal="center" vertical="center" wrapText="1"/>
    </xf>
    <xf numFmtId="0" fontId="41" fillId="31" borderId="41" xfId="0" applyFont="1" applyFill="1" applyBorder="1" applyAlignment="1">
      <alignment horizontal="center" vertical="center" wrapText="1"/>
    </xf>
    <xf numFmtId="0" fontId="41" fillId="31" borderId="16" xfId="0" applyFont="1" applyFill="1" applyBorder="1" applyAlignment="1">
      <alignment horizontal="center" vertical="center" wrapText="1"/>
    </xf>
    <xf numFmtId="0" fontId="46" fillId="31" borderId="32" xfId="0" applyFont="1" applyFill="1" applyBorder="1" applyAlignment="1">
      <alignment horizontal="center" vertical="center"/>
    </xf>
    <xf numFmtId="0" fontId="46" fillId="31" borderId="33" xfId="0" applyFont="1" applyFill="1" applyBorder="1" applyAlignment="1">
      <alignment horizontal="center" vertical="center"/>
    </xf>
    <xf numFmtId="0" fontId="46" fillId="31" borderId="66" xfId="0" applyFont="1" applyFill="1" applyBorder="1" applyAlignment="1">
      <alignment horizontal="center" vertical="center"/>
    </xf>
    <xf numFmtId="0" fontId="14" fillId="0" borderId="25" xfId="0" applyFont="1" applyFill="1" applyBorder="1" applyAlignment="1">
      <alignment horizontal="left" vertical="top" wrapText="1"/>
    </xf>
    <xf numFmtId="0" fontId="14" fillId="0" borderId="61" xfId="0" applyFont="1" applyFill="1" applyBorder="1" applyAlignment="1">
      <alignment horizontal="left" vertical="top" wrapText="1"/>
    </xf>
    <xf numFmtId="0" fontId="45" fillId="31" borderId="32" xfId="0" applyFont="1" applyFill="1" applyBorder="1" applyAlignment="1">
      <alignment horizontal="center"/>
    </xf>
    <xf numFmtId="0" fontId="45" fillId="31" borderId="33" xfId="0" applyFont="1" applyFill="1" applyBorder="1" applyAlignment="1">
      <alignment horizontal="center"/>
    </xf>
    <xf numFmtId="0" fontId="45" fillId="31" borderId="66" xfId="0" applyFont="1" applyFill="1" applyBorder="1" applyAlignment="1">
      <alignment horizontal="center"/>
    </xf>
    <xf numFmtId="0" fontId="14" fillId="0" borderId="1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1" xfId="0" applyFont="1" applyFill="1" applyBorder="1" applyAlignment="1">
      <alignment horizontal="left" vertical="top" wrapText="1"/>
    </xf>
    <xf numFmtId="0" fontId="43" fillId="31" borderId="52" xfId="0" applyFont="1" applyFill="1" applyBorder="1" applyAlignment="1">
      <alignment horizontal="center"/>
    </xf>
    <xf numFmtId="0" fontId="43" fillId="31" borderId="21" xfId="0" applyFont="1" applyFill="1" applyBorder="1" applyAlignment="1">
      <alignment horizontal="center"/>
    </xf>
    <xf numFmtId="0" fontId="44" fillId="31" borderId="32" xfId="0" applyFont="1" applyFill="1" applyBorder="1" applyAlignment="1">
      <alignment horizontal="center"/>
    </xf>
    <xf numFmtId="0" fontId="44" fillId="31" borderId="33" xfId="0" applyFont="1" applyFill="1" applyBorder="1" applyAlignment="1">
      <alignment horizontal="center"/>
    </xf>
    <xf numFmtId="0" fontId="44" fillId="31" borderId="66" xfId="0" applyFont="1" applyFill="1" applyBorder="1" applyAlignment="1">
      <alignment horizontal="center"/>
    </xf>
    <xf numFmtId="0" fontId="14" fillId="0" borderId="53" xfId="0" applyFont="1" applyFill="1" applyBorder="1" applyAlignment="1">
      <alignment horizontal="left" vertical="top" wrapText="1"/>
    </xf>
    <xf numFmtId="0" fontId="14" fillId="0" borderId="39" xfId="0" applyFont="1" applyFill="1" applyBorder="1" applyAlignment="1">
      <alignment horizontal="left" vertical="top" wrapText="1"/>
    </xf>
    <xf numFmtId="0" fontId="14" fillId="25" borderId="67" xfId="0" applyFont="1" applyFill="1" applyBorder="1" applyAlignment="1">
      <alignment horizontal="center"/>
    </xf>
    <xf numFmtId="0" fontId="14" fillId="25" borderId="41" xfId="0" applyFont="1" applyFill="1" applyBorder="1" applyAlignment="1">
      <alignment horizontal="center"/>
    </xf>
    <xf numFmtId="0" fontId="14" fillId="25" borderId="30" xfId="0" applyFont="1" applyFill="1" applyBorder="1" applyAlignment="1">
      <alignment horizontal="center"/>
    </xf>
    <xf numFmtId="0" fontId="14" fillId="25" borderId="40" xfId="0" applyFont="1" applyFill="1" applyBorder="1" applyAlignment="1">
      <alignment horizontal="center"/>
    </xf>
    <xf numFmtId="0" fontId="14" fillId="25" borderId="55" xfId="0" applyFont="1" applyFill="1" applyBorder="1" applyAlignment="1">
      <alignment horizontal="center"/>
    </xf>
    <xf numFmtId="0" fontId="14" fillId="25" borderId="29" xfId="0" applyFont="1" applyFill="1" applyBorder="1" applyAlignment="1">
      <alignment horizontal="center"/>
    </xf>
    <xf numFmtId="0" fontId="17" fillId="32" borderId="32" xfId="0" applyFont="1" applyFill="1" applyBorder="1" applyAlignment="1">
      <alignment horizontal="center" vertical="center"/>
    </xf>
    <xf numFmtId="0" fontId="17" fillId="32" borderId="33" xfId="0" applyFont="1" applyFill="1" applyBorder="1" applyAlignment="1">
      <alignment horizontal="center" vertical="center"/>
    </xf>
    <xf numFmtId="0" fontId="17" fillId="32" borderId="64" xfId="0" applyFont="1" applyFill="1" applyBorder="1" applyAlignment="1">
      <alignment horizontal="center" vertical="center"/>
    </xf>
    <xf numFmtId="0" fontId="17" fillId="32" borderId="65" xfId="0" applyFont="1" applyFill="1" applyBorder="1" applyAlignment="1">
      <alignment horizontal="center" vertical="center"/>
    </xf>
    <xf numFmtId="16" fontId="22" fillId="28" borderId="32" xfId="0" applyNumberFormat="1" applyFont="1" applyFill="1" applyBorder="1" applyAlignment="1">
      <alignment horizontal="center" vertical="center"/>
    </xf>
    <xf numFmtId="16" fontId="22" fillId="28" borderId="33" xfId="0" applyNumberFormat="1" applyFont="1" applyFill="1" applyBorder="1" applyAlignment="1">
      <alignment horizontal="center" vertical="center"/>
    </xf>
    <xf numFmtId="16" fontId="22" fillId="28" borderId="34" xfId="0" applyNumberFormat="1" applyFont="1" applyFill="1" applyBorder="1" applyAlignment="1">
      <alignment horizontal="center" vertical="center"/>
    </xf>
    <xf numFmtId="16" fontId="21" fillId="26" borderId="35" xfId="0" applyNumberFormat="1" applyFont="1" applyFill="1" applyBorder="1" applyAlignment="1">
      <alignment horizontal="center" vertical="center"/>
    </xf>
    <xf numFmtId="16" fontId="21" fillId="26" borderId="36" xfId="0" applyNumberFormat="1" applyFont="1" applyFill="1" applyBorder="1" applyAlignment="1">
      <alignment horizontal="center" vertical="center"/>
    </xf>
    <xf numFmtId="16" fontId="21" fillId="26" borderId="37" xfId="0" applyNumberFormat="1" applyFont="1" applyFill="1" applyBorder="1" applyAlignment="1">
      <alignment horizontal="center" vertical="center"/>
    </xf>
    <xf numFmtId="0" fontId="22" fillId="28" borderId="32" xfId="0" applyFont="1" applyFill="1" applyBorder="1" applyAlignment="1">
      <alignment horizontal="center"/>
    </xf>
    <xf numFmtId="0" fontId="0" fillId="28" borderId="33" xfId="0" applyFill="1" applyBorder="1" applyAlignment="1">
      <alignment horizontal="center"/>
    </xf>
    <xf numFmtId="0" fontId="0" fillId="28" borderId="34" xfId="0" applyFill="1" applyBorder="1" applyAlignment="1">
      <alignment horizontal="center"/>
    </xf>
    <xf numFmtId="0" fontId="21" fillId="26" borderId="30" xfId="0" applyFont="1" applyFill="1" applyBorder="1" applyAlignment="1">
      <alignment horizontal="center"/>
    </xf>
    <xf numFmtId="0" fontId="21" fillId="26" borderId="0" xfId="0" applyFont="1" applyFill="1" applyBorder="1" applyAlignment="1">
      <alignment horizontal="center"/>
    </xf>
    <xf numFmtId="0" fontId="21" fillId="26" borderId="32" xfId="0" applyFont="1" applyFill="1" applyBorder="1" applyAlignment="1">
      <alignment horizontal="center"/>
    </xf>
    <xf numFmtId="0" fontId="21" fillId="26" borderId="33" xfId="0" applyFont="1" applyFill="1" applyBorder="1" applyAlignment="1">
      <alignment horizontal="center"/>
    </xf>
    <xf numFmtId="0" fontId="21" fillId="26" borderId="34" xfId="0" applyFont="1" applyFill="1" applyBorder="1" applyAlignment="1">
      <alignment horizontal="center"/>
    </xf>
    <xf numFmtId="0" fontId="22" fillId="28" borderId="73" xfId="0" applyFont="1" applyFill="1" applyBorder="1" applyAlignment="1">
      <alignment horizontal="center"/>
    </xf>
    <xf numFmtId="0" fontId="22" fillId="28" borderId="84" xfId="0" applyFont="1" applyFill="1" applyBorder="1" applyAlignment="1">
      <alignment horizontal="center"/>
    </xf>
    <xf numFmtId="0" fontId="22" fillId="28" borderId="86" xfId="0" applyFont="1" applyFill="1" applyBorder="1" applyAlignment="1">
      <alignment horizontal="center"/>
    </xf>
    <xf numFmtId="0" fontId="22" fillId="28" borderId="33" xfId="0" applyFont="1" applyFill="1" applyBorder="1" applyAlignment="1">
      <alignment horizontal="center"/>
    </xf>
    <xf numFmtId="0" fontId="22" fillId="28" borderId="34" xfId="0" applyFont="1" applyFill="1" applyBorder="1" applyAlignment="1">
      <alignment horizontal="center"/>
    </xf>
    <xf numFmtId="0" fontId="41" fillId="31" borderId="46" xfId="0" applyFont="1" applyFill="1" applyBorder="1" applyAlignment="1">
      <alignment horizontal="center" vertical="center"/>
    </xf>
    <xf numFmtId="0" fontId="41" fillId="31" borderId="47" xfId="0" applyFont="1" applyFill="1" applyBorder="1" applyAlignment="1">
      <alignment horizontal="center" vertical="center"/>
    </xf>
    <xf numFmtId="0" fontId="21" fillId="26" borderId="63" xfId="0" applyFont="1" applyFill="1" applyBorder="1" applyAlignment="1">
      <alignment horizontal="center"/>
    </xf>
    <xf numFmtId="0" fontId="21" fillId="26" borderId="64" xfId="0" applyFont="1" applyFill="1" applyBorder="1" applyAlignment="1">
      <alignment horizontal="center"/>
    </xf>
    <xf numFmtId="0" fontId="22" fillId="28" borderId="63" xfId="0" applyFont="1" applyFill="1" applyBorder="1" applyAlignment="1">
      <alignment horizontal="center"/>
    </xf>
    <xf numFmtId="0" fontId="22" fillId="28" borderId="64" xfId="0" applyFont="1" applyFill="1" applyBorder="1" applyAlignment="1">
      <alignment horizontal="center"/>
    </xf>
    <xf numFmtId="0" fontId="21" fillId="26" borderId="65" xfId="0" applyFont="1" applyFill="1" applyBorder="1" applyAlignment="1">
      <alignment horizontal="center"/>
    </xf>
    <xf numFmtId="0" fontId="17" fillId="32" borderId="30" xfId="0" applyFont="1" applyFill="1" applyBorder="1" applyAlignment="1">
      <alignment horizontal="center" vertical="center"/>
    </xf>
    <xf numFmtId="0" fontId="17" fillId="32" borderId="0" xfId="0" applyFont="1" applyFill="1" applyBorder="1" applyAlignment="1">
      <alignment horizontal="center" vertical="center"/>
    </xf>
    <xf numFmtId="0" fontId="41" fillId="31" borderId="63" xfId="0" applyFont="1" applyFill="1" applyBorder="1" applyAlignment="1">
      <alignment horizontal="center" vertical="center" wrapText="1"/>
    </xf>
    <xf numFmtId="0" fontId="41" fillId="31" borderId="64" xfId="0" applyFont="1" applyFill="1" applyBorder="1" applyAlignment="1">
      <alignment horizontal="center" vertical="center" wrapText="1"/>
    </xf>
    <xf numFmtId="0" fontId="41" fillId="31" borderId="65" xfId="0" applyFont="1" applyFill="1" applyBorder="1" applyAlignment="1">
      <alignment horizontal="center" vertical="center" wrapText="1"/>
    </xf>
    <xf numFmtId="0" fontId="41" fillId="31" borderId="51" xfId="0" applyFont="1" applyFill="1" applyBorder="1" applyAlignment="1">
      <alignment horizontal="center" vertical="center" wrapText="1"/>
    </xf>
    <xf numFmtId="0" fontId="41" fillId="31" borderId="35" xfId="0" applyFont="1" applyFill="1" applyBorder="1" applyAlignment="1">
      <alignment horizontal="center" vertical="center" wrapText="1"/>
    </xf>
    <xf numFmtId="0" fontId="41" fillId="31" borderId="82" xfId="0" applyFont="1" applyFill="1" applyBorder="1" applyAlignment="1">
      <alignment horizontal="center" vertical="center" wrapText="1"/>
    </xf>
    <xf numFmtId="0" fontId="41" fillId="31" borderId="80" xfId="0" applyFont="1" applyFill="1" applyBorder="1" applyAlignment="1">
      <alignment horizontal="center" vertical="center" wrapText="1"/>
    </xf>
    <xf numFmtId="0" fontId="41" fillId="31" borderId="81" xfId="0" applyFont="1" applyFill="1" applyBorder="1" applyAlignment="1">
      <alignment horizontal="center" vertical="center" wrapText="1"/>
    </xf>
    <xf numFmtId="0" fontId="41" fillId="31" borderId="52" xfId="0" applyFont="1" applyFill="1" applyBorder="1" applyAlignment="1">
      <alignment horizontal="center" vertical="center" wrapText="1"/>
    </xf>
    <xf numFmtId="0" fontId="41" fillId="31" borderId="49" xfId="0" applyFont="1" applyFill="1" applyBorder="1" applyAlignment="1">
      <alignment horizontal="center" vertical="center" wrapText="1"/>
    </xf>
    <xf numFmtId="0" fontId="41" fillId="31" borderId="54" xfId="0" applyFont="1" applyFill="1" applyBorder="1" applyAlignment="1">
      <alignment horizontal="center" vertical="center" wrapText="1"/>
    </xf>
    <xf numFmtId="0" fontId="41" fillId="31" borderId="46" xfId="0" applyFont="1" applyFill="1" applyBorder="1" applyAlignment="1">
      <alignment horizontal="center" vertical="center" wrapText="1"/>
    </xf>
    <xf numFmtId="0" fontId="41" fillId="31" borderId="47" xfId="0" applyFont="1" applyFill="1" applyBorder="1" applyAlignment="1">
      <alignment horizontal="center" vertical="center" wrapText="1"/>
    </xf>
    <xf numFmtId="14" fontId="17" fillId="32" borderId="32" xfId="0" applyNumberFormat="1" applyFont="1" applyFill="1" applyBorder="1" applyAlignment="1">
      <alignment horizontal="center" vertical="center"/>
    </xf>
    <xf numFmtId="0" fontId="41" fillId="31" borderId="55" xfId="0" applyFont="1" applyFill="1" applyBorder="1" applyAlignment="1">
      <alignment horizontal="center" vertical="center" wrapText="1"/>
    </xf>
    <xf numFmtId="0" fontId="41" fillId="31" borderId="32" xfId="0" applyFont="1" applyFill="1" applyBorder="1" applyAlignment="1">
      <alignment horizontal="center" vertical="center" wrapText="1"/>
    </xf>
    <xf numFmtId="0" fontId="41" fillId="31" borderId="33" xfId="0" applyFont="1" applyFill="1" applyBorder="1" applyAlignment="1">
      <alignment horizontal="center" vertical="center" wrapText="1"/>
    </xf>
    <xf numFmtId="0" fontId="41" fillId="31" borderId="34" xfId="0" applyFont="1" applyFill="1" applyBorder="1" applyAlignment="1">
      <alignment horizontal="center" vertical="center" wrapText="1"/>
    </xf>
    <xf numFmtId="0" fontId="17" fillId="32" borderId="34" xfId="0" applyFont="1" applyFill="1" applyBorder="1" applyAlignment="1">
      <alignment horizontal="center" vertical="center"/>
    </xf>
    <xf numFmtId="0" fontId="54" fillId="32" borderId="32" xfId="0" applyFont="1" applyFill="1" applyBorder="1" applyAlignment="1">
      <alignment horizontal="center" vertical="center"/>
    </xf>
    <xf numFmtId="0" fontId="54" fillId="32" borderId="33" xfId="0" applyFont="1" applyFill="1" applyBorder="1" applyAlignment="1">
      <alignment horizontal="center" vertical="center"/>
    </xf>
    <xf numFmtId="0" fontId="0" fillId="35" borderId="13" xfId="0" applyFill="1" applyBorder="1" applyAlignment="1">
      <alignment horizontal="center"/>
    </xf>
    <xf numFmtId="0" fontId="0" fillId="35" borderId="74" xfId="0" applyFill="1" applyBorder="1" applyAlignment="1">
      <alignment horizontal="center" vertical="center"/>
    </xf>
    <xf numFmtId="0" fontId="0" fillId="35" borderId="84" xfId="0" applyFill="1" applyBorder="1" applyAlignment="1">
      <alignment horizontal="center" vertical="center"/>
    </xf>
    <xf numFmtId="0" fontId="0" fillId="35" borderId="79" xfId="0" applyFill="1" applyBorder="1" applyAlignment="1">
      <alignment horizontal="center" vertical="center"/>
    </xf>
    <xf numFmtId="0" fontId="17" fillId="32" borderId="43" xfId="0" applyFont="1" applyFill="1" applyBorder="1" applyAlignment="1">
      <alignment horizontal="center" vertical="center"/>
    </xf>
    <xf numFmtId="0" fontId="16" fillId="32" borderId="44" xfId="0" applyFont="1" applyFill="1" applyBorder="1" applyAlignment="1">
      <alignment horizontal="center" vertical="center"/>
    </xf>
    <xf numFmtId="0" fontId="16" fillId="32" borderId="45" xfId="0" applyFont="1" applyFill="1" applyBorder="1" applyAlignment="1">
      <alignment horizontal="center" vertical="center"/>
    </xf>
    <xf numFmtId="0" fontId="17" fillId="30" borderId="30" xfId="0" applyFont="1" applyFill="1" applyBorder="1" applyAlignment="1">
      <alignment horizontal="center" vertical="center"/>
    </xf>
    <xf numFmtId="0" fontId="17" fillId="30" borderId="0" xfId="0" applyFont="1" applyFill="1" applyBorder="1" applyAlignment="1">
      <alignment horizontal="center" vertical="center"/>
    </xf>
  </cellXfs>
  <cellStyles count="74">
    <cellStyle name="20 % – Zvýraznění1" xfId="1"/>
    <cellStyle name="20 % – Zvýraznění2" xfId="2"/>
    <cellStyle name="20 % – Zvýraznění3" xfId="3"/>
    <cellStyle name="20 % – Zvýraznění4" xfId="4"/>
    <cellStyle name="20 % – Zvýraznění5" xfId="5"/>
    <cellStyle name="20 % – Zvýraznění6" xfId="6"/>
    <cellStyle name="40 % – Zvýraznění1" xfId="7"/>
    <cellStyle name="40 % – Zvýraznění2" xfId="8"/>
    <cellStyle name="40 % – Zvýraznění3" xfId="9"/>
    <cellStyle name="40 % – Zvýraznění4" xfId="10"/>
    <cellStyle name="40 % – Zvýraznění5" xfId="11"/>
    <cellStyle name="40 % – Zvýraznění6" xfId="12"/>
    <cellStyle name="60 % – Zvýraznění1" xfId="13"/>
    <cellStyle name="60 % – Zvýraznění2" xfId="14"/>
    <cellStyle name="60 % – Zvýraznění3" xfId="15"/>
    <cellStyle name="60 % – Zvýraznění4" xfId="16"/>
    <cellStyle name="60 % – Zvýraznění5" xfId="17"/>
    <cellStyle name="60 % – Zvýraznění6" xfId="18"/>
    <cellStyle name="Celkem" xfId="19"/>
    <cellStyle name="Čárka" xfId="20" builtinId="3"/>
    <cellStyle name="Excel Built-in Hyperlink" xfId="50"/>
    <cellStyle name="Excel Built-in Normal" xfId="49"/>
    <cellStyle name="Hypertextový odkaz 2" xfId="53"/>
    <cellStyle name="Hypertextový odkaz 3" xfId="59"/>
    <cellStyle name="Hypertextový odkaz 4" xfId="62"/>
    <cellStyle name="Hypertextový odkaz 4 2" xfId="63"/>
    <cellStyle name="Hypertextový odkaz 4 2 2" xfId="70"/>
    <cellStyle name="Chybně" xfId="21"/>
    <cellStyle name="Kontrolní buňka" xfId="22"/>
    <cellStyle name="Nadpis 1" xfId="23"/>
    <cellStyle name="Nadpis 2" xfId="24"/>
    <cellStyle name="Nadpis 3" xfId="25"/>
    <cellStyle name="Nadpis 4" xfId="26"/>
    <cellStyle name="Název" xfId="27"/>
    <cellStyle name="Neutrální" xfId="28"/>
    <cellStyle name="Normal 2" xfId="29"/>
    <cellStyle name="Normal 2 2" xfId="45"/>
    <cellStyle name="Normální" xfId="0" builtinId="0"/>
    <cellStyle name="Normální 10" xfId="72"/>
    <cellStyle name="Normální 11" xfId="73"/>
    <cellStyle name="Normální 2" xfId="46"/>
    <cellStyle name="Normální 2 2" xfId="47"/>
    <cellStyle name="Normální 2 2 2" xfId="57"/>
    <cellStyle name="Normální 2 2 3" xfId="68"/>
    <cellStyle name="Normální 2 3" xfId="52"/>
    <cellStyle name="Normální 2 4" xfId="66"/>
    <cellStyle name="Normální 3" xfId="54"/>
    <cellStyle name="Normální 3 2" xfId="56"/>
    <cellStyle name="Normální 3 3" xfId="60"/>
    <cellStyle name="Normální 3 3 2" xfId="69"/>
    <cellStyle name="Normální 3 4" xfId="67"/>
    <cellStyle name="Normální 4" xfId="55"/>
    <cellStyle name="Normální 5" xfId="58"/>
    <cellStyle name="Normální 6" xfId="51"/>
    <cellStyle name="Normální 6 2" xfId="61"/>
    <cellStyle name="Normální 6 3" xfId="65"/>
    <cellStyle name="Normální 7" xfId="48"/>
    <cellStyle name="Normální 8" xfId="64"/>
    <cellStyle name="Normální 9" xfId="71"/>
    <cellStyle name="Poznámka" xfId="30"/>
    <cellStyle name="Propojená buňka" xfId="31"/>
    <cellStyle name="Správně" xfId="32"/>
    <cellStyle name="Text upozornění" xfId="33"/>
    <cellStyle name="Title" xfId="34"/>
    <cellStyle name="Vstup" xfId="35"/>
    <cellStyle name="Výpočet" xfId="36"/>
    <cellStyle name="Výstup" xfId="37"/>
    <cellStyle name="Vysvětlující text" xfId="38"/>
    <cellStyle name="Zvýraznění 1" xfId="39"/>
    <cellStyle name="Zvýraznění 2" xfId="40"/>
    <cellStyle name="Zvýraznění 3" xfId="41"/>
    <cellStyle name="Zvýraznění 4" xfId="42"/>
    <cellStyle name="Zvýraznění 5" xfId="43"/>
    <cellStyle name="Zvýraznění 6" xfId="44"/>
  </cellStyles>
  <dxfs count="5">
    <dxf>
      <fill>
        <patternFill>
          <bgColor theme="9" tint="0.79998168889431442"/>
        </patternFill>
      </fill>
    </dxf>
    <dxf>
      <fill>
        <patternFill>
          <bgColor theme="9" tint="0.79998168889431442"/>
        </patternFill>
      </fill>
    </dxf>
    <dxf>
      <fill>
        <patternFill>
          <bgColor indexed="47"/>
        </patternFill>
      </fill>
    </dxf>
    <dxf>
      <font>
        <color rgb="FFFF0000"/>
      </font>
      <fill>
        <gradientFill type="path" left="0.5" right="0.5" top="0.5" bottom="0.5">
          <stop position="0">
            <color theme="0"/>
          </stop>
          <stop position="1">
            <color theme="0" tint="-0.25098422193060094"/>
          </stop>
        </gradientFill>
      </fill>
    </dxf>
    <dxf>
      <font>
        <color theme="1"/>
      </font>
      <fill>
        <gradientFill type="path" left="0.5" right="0.5" top="0.5" bottom="0.5">
          <stop position="0">
            <color theme="0"/>
          </stop>
          <stop position="1">
            <color theme="1" tint="0.49803155613879818"/>
          </stop>
        </gradient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opLeftCell="A19" zoomScale="90" zoomScaleNormal="100" workbookViewId="0">
      <selection activeCell="B30" sqref="B30"/>
    </sheetView>
  </sheetViews>
  <sheetFormatPr defaultColWidth="9.140625" defaultRowHeight="12.75" x14ac:dyDescent="0.2"/>
  <cols>
    <col min="1" max="1" width="9.42578125" style="86" bestFit="1" customWidth="1"/>
    <col min="2" max="2" width="91.28515625" style="86" customWidth="1"/>
    <col min="3" max="3" width="9.42578125" style="86" bestFit="1" customWidth="1"/>
    <col min="4" max="4" width="87.85546875" style="86" customWidth="1"/>
    <col min="5" max="5" width="21.85546875" style="86" customWidth="1"/>
    <col min="6" max="6" width="9.140625" style="86"/>
    <col min="7" max="7" width="28.7109375" style="86" customWidth="1"/>
    <col min="8" max="8" width="9.140625" style="86"/>
    <col min="9" max="9" width="29.5703125" style="86" customWidth="1"/>
    <col min="10" max="10" width="9.140625" style="86"/>
    <col min="11" max="11" width="18.7109375" style="86" customWidth="1"/>
    <col min="12" max="16384" width="9.140625" style="86"/>
  </cols>
  <sheetData>
    <row r="1" spans="1:20" ht="120.75" customHeight="1" thickBot="1" x14ac:dyDescent="0.25">
      <c r="A1" s="353" t="s">
        <v>114</v>
      </c>
      <c r="B1" s="354"/>
      <c r="C1" s="354"/>
      <c r="D1" s="355"/>
      <c r="E1" s="137"/>
      <c r="F1" s="137"/>
      <c r="G1" s="137"/>
      <c r="H1" s="137"/>
      <c r="I1" s="137"/>
      <c r="J1" s="137"/>
      <c r="K1" s="137"/>
      <c r="L1" s="138"/>
      <c r="M1" s="138"/>
      <c r="N1" s="138"/>
      <c r="O1" s="138"/>
      <c r="P1" s="138"/>
      <c r="Q1" s="138"/>
      <c r="R1" s="138"/>
      <c r="S1" s="138"/>
      <c r="T1" s="138"/>
    </row>
    <row r="2" spans="1:20" ht="10.5" customHeight="1" thickBot="1" x14ac:dyDescent="0.25">
      <c r="A2" s="131"/>
      <c r="B2" s="132"/>
      <c r="C2" s="132"/>
      <c r="D2" s="133"/>
      <c r="E2" s="132"/>
      <c r="F2" s="132"/>
      <c r="G2" s="132"/>
      <c r="H2" s="132"/>
      <c r="I2" s="132"/>
      <c r="J2" s="132"/>
      <c r="K2" s="132"/>
      <c r="L2" s="132"/>
      <c r="M2" s="132"/>
      <c r="N2" s="132"/>
      <c r="O2" s="132"/>
      <c r="P2" s="132"/>
      <c r="Q2" s="132"/>
      <c r="R2" s="132"/>
      <c r="S2" s="132"/>
      <c r="T2" s="132"/>
    </row>
    <row r="3" spans="1:20" ht="27" customHeight="1" thickBot="1" x14ac:dyDescent="0.45">
      <c r="A3" s="358" t="s">
        <v>49</v>
      </c>
      <c r="B3" s="359"/>
      <c r="C3" s="359"/>
      <c r="D3" s="360"/>
    </row>
    <row r="4" spans="1:20" ht="9.75" customHeight="1" thickBot="1" x14ac:dyDescent="0.25">
      <c r="A4" s="134"/>
      <c r="B4" s="135"/>
      <c r="C4" s="135"/>
      <c r="D4" s="136"/>
    </row>
    <row r="5" spans="1:20" ht="20.25" customHeight="1" thickBot="1" x14ac:dyDescent="0.35">
      <c r="A5" s="366" t="s">
        <v>46</v>
      </c>
      <c r="B5" s="367"/>
      <c r="C5" s="367"/>
      <c r="D5" s="368"/>
    </row>
    <row r="6" spans="1:20" ht="15.75" customHeight="1" x14ac:dyDescent="0.25">
      <c r="A6" s="364" t="s">
        <v>44</v>
      </c>
      <c r="B6" s="365"/>
      <c r="C6" s="364" t="s">
        <v>45</v>
      </c>
      <c r="D6" s="365"/>
    </row>
    <row r="7" spans="1:20" ht="42" customHeight="1" x14ac:dyDescent="0.2">
      <c r="A7" s="363" t="s">
        <v>71</v>
      </c>
      <c r="B7" s="361"/>
      <c r="C7" s="361" t="s">
        <v>75</v>
      </c>
      <c r="D7" s="362"/>
    </row>
    <row r="8" spans="1:20" ht="15" x14ac:dyDescent="0.2">
      <c r="A8" s="19" t="s">
        <v>55</v>
      </c>
      <c r="B8" s="20" t="s">
        <v>68</v>
      </c>
      <c r="C8" s="21" t="s">
        <v>227</v>
      </c>
      <c r="D8" s="22" t="s">
        <v>70</v>
      </c>
    </row>
    <row r="9" spans="1:20" ht="15" x14ac:dyDescent="0.2">
      <c r="A9" s="19" t="s">
        <v>69</v>
      </c>
      <c r="B9" s="20" t="s">
        <v>113</v>
      </c>
      <c r="C9" s="21" t="s">
        <v>228</v>
      </c>
      <c r="D9" s="22" t="s">
        <v>76</v>
      </c>
    </row>
    <row r="10" spans="1:20" ht="15" x14ac:dyDescent="0.2">
      <c r="A10" s="19" t="s">
        <v>60</v>
      </c>
      <c r="B10" s="20" t="s">
        <v>112</v>
      </c>
      <c r="C10" s="21" t="s">
        <v>72</v>
      </c>
      <c r="D10" s="22" t="s">
        <v>77</v>
      </c>
    </row>
    <row r="11" spans="1:20" ht="15" x14ac:dyDescent="0.2">
      <c r="A11" s="19"/>
      <c r="B11" s="20"/>
      <c r="C11" s="21" t="s">
        <v>73</v>
      </c>
      <c r="D11" s="22" t="s">
        <v>78</v>
      </c>
    </row>
    <row r="12" spans="1:20" ht="15" x14ac:dyDescent="0.2">
      <c r="A12" s="23"/>
      <c r="B12" s="20"/>
      <c r="C12" s="21" t="s">
        <v>74</v>
      </c>
      <c r="D12" s="22" t="s">
        <v>79</v>
      </c>
    </row>
    <row r="13" spans="1:20" ht="15" x14ac:dyDescent="0.2">
      <c r="A13" s="19"/>
      <c r="B13" s="21"/>
      <c r="C13" s="21" t="s">
        <v>53</v>
      </c>
      <c r="D13" s="22" t="s">
        <v>80</v>
      </c>
    </row>
    <row r="14" spans="1:20" ht="15" x14ac:dyDescent="0.2">
      <c r="A14" s="19"/>
      <c r="B14" s="21"/>
      <c r="C14" s="21" t="s">
        <v>81</v>
      </c>
      <c r="D14" s="22" t="s">
        <v>61</v>
      </c>
    </row>
    <row r="15" spans="1:20" ht="15.75" thickBot="1" x14ac:dyDescent="0.25">
      <c r="A15" s="24"/>
      <c r="B15" s="25"/>
      <c r="C15" s="25"/>
      <c r="D15" s="26"/>
    </row>
    <row r="16" spans="1:20" ht="23.25" customHeight="1" thickBot="1" x14ac:dyDescent="0.35">
      <c r="A16" s="366" t="s">
        <v>226</v>
      </c>
      <c r="B16" s="367"/>
      <c r="C16" s="367"/>
      <c r="D16" s="368"/>
    </row>
    <row r="17" spans="1:4" ht="15.75" customHeight="1" x14ac:dyDescent="0.25">
      <c r="A17" s="364" t="s">
        <v>47</v>
      </c>
      <c r="B17" s="365"/>
      <c r="C17" s="364" t="s">
        <v>48</v>
      </c>
      <c r="D17" s="365"/>
    </row>
    <row r="18" spans="1:4" ht="75.75" customHeight="1" x14ac:dyDescent="0.2">
      <c r="A18" s="369" t="s">
        <v>224</v>
      </c>
      <c r="B18" s="370"/>
      <c r="C18" s="356" t="s">
        <v>95</v>
      </c>
      <c r="D18" s="357"/>
    </row>
    <row r="19" spans="1:4" ht="15" x14ac:dyDescent="0.2">
      <c r="A19" s="27" t="s">
        <v>69</v>
      </c>
      <c r="B19" s="21" t="s">
        <v>50</v>
      </c>
      <c r="C19" s="28" t="s">
        <v>53</v>
      </c>
      <c r="D19" s="29" t="s">
        <v>58</v>
      </c>
    </row>
    <row r="20" spans="1:4" ht="15" x14ac:dyDescent="0.2">
      <c r="A20" s="27" t="s">
        <v>56</v>
      </c>
      <c r="B20" s="21" t="s">
        <v>51</v>
      </c>
      <c r="C20" s="28" t="s">
        <v>54</v>
      </c>
      <c r="D20" s="29" t="s">
        <v>62</v>
      </c>
    </row>
    <row r="21" spans="1:4" ht="15" x14ac:dyDescent="0.2">
      <c r="A21" s="27" t="s">
        <v>57</v>
      </c>
      <c r="B21" s="21" t="s">
        <v>52</v>
      </c>
      <c r="C21" s="28" t="s">
        <v>55</v>
      </c>
      <c r="D21" s="29" t="s">
        <v>63</v>
      </c>
    </row>
    <row r="22" spans="1:4" ht="15" x14ac:dyDescent="0.2">
      <c r="A22" s="27" t="s">
        <v>60</v>
      </c>
      <c r="B22" s="21" t="s">
        <v>225</v>
      </c>
      <c r="C22" s="28" t="s">
        <v>69</v>
      </c>
      <c r="D22" s="29" t="s">
        <v>64</v>
      </c>
    </row>
    <row r="23" spans="1:4" ht="15" x14ac:dyDescent="0.2">
      <c r="A23" s="27"/>
      <c r="B23" s="30"/>
      <c r="C23" s="28" t="s">
        <v>57</v>
      </c>
      <c r="D23" s="29" t="s">
        <v>66</v>
      </c>
    </row>
    <row r="24" spans="1:4" ht="15" x14ac:dyDescent="0.2">
      <c r="A24" s="19"/>
      <c r="B24" s="21"/>
      <c r="C24" s="28" t="s">
        <v>60</v>
      </c>
      <c r="D24" s="29" t="s">
        <v>59</v>
      </c>
    </row>
    <row r="25" spans="1:4" ht="15.75" thickBot="1" x14ac:dyDescent="0.25">
      <c r="A25" s="31"/>
      <c r="B25" s="32"/>
      <c r="C25" s="32"/>
      <c r="D25" s="33"/>
    </row>
    <row r="26" spans="1:4" ht="26.25" customHeight="1" thickBot="1" x14ac:dyDescent="0.35">
      <c r="A26" s="366" t="s">
        <v>65</v>
      </c>
      <c r="B26" s="367"/>
      <c r="C26" s="367"/>
      <c r="D26" s="368"/>
    </row>
    <row r="27" spans="1:4" ht="15.75" customHeight="1" x14ac:dyDescent="0.25">
      <c r="A27" s="364" t="s">
        <v>47</v>
      </c>
      <c r="B27" s="365"/>
      <c r="C27" s="364" t="s">
        <v>48</v>
      </c>
      <c r="D27" s="365"/>
    </row>
    <row r="28" spans="1:4" ht="104.25" customHeight="1" x14ac:dyDescent="0.2">
      <c r="A28" s="369" t="s">
        <v>133</v>
      </c>
      <c r="B28" s="370"/>
      <c r="C28" s="356" t="s">
        <v>98</v>
      </c>
      <c r="D28" s="357"/>
    </row>
    <row r="29" spans="1:4" ht="15" x14ac:dyDescent="0.2">
      <c r="A29" s="19" t="s">
        <v>54</v>
      </c>
      <c r="B29" s="34" t="s">
        <v>50</v>
      </c>
      <c r="C29" s="20" t="s">
        <v>53</v>
      </c>
      <c r="D29" s="29" t="s">
        <v>58</v>
      </c>
    </row>
    <row r="30" spans="1:4" ht="15" x14ac:dyDescent="0.2">
      <c r="A30" s="19" t="s">
        <v>55</v>
      </c>
      <c r="B30" s="34" t="s">
        <v>82</v>
      </c>
      <c r="C30" s="20" t="s">
        <v>54</v>
      </c>
      <c r="D30" s="29" t="s">
        <v>62</v>
      </c>
    </row>
    <row r="31" spans="1:4" ht="15" x14ac:dyDescent="0.2">
      <c r="A31" s="19" t="s">
        <v>69</v>
      </c>
      <c r="B31" s="34" t="s">
        <v>83</v>
      </c>
      <c r="C31" s="20" t="s">
        <v>55</v>
      </c>
      <c r="D31" s="29" t="s">
        <v>63</v>
      </c>
    </row>
    <row r="32" spans="1:4" ht="15" x14ac:dyDescent="0.2">
      <c r="A32" s="19" t="s">
        <v>56</v>
      </c>
      <c r="B32" s="34" t="s">
        <v>84</v>
      </c>
      <c r="C32" s="20" t="s">
        <v>69</v>
      </c>
      <c r="D32" s="29" t="s">
        <v>64</v>
      </c>
    </row>
    <row r="33" spans="1:4" ht="15" x14ac:dyDescent="0.2">
      <c r="A33" s="23" t="s">
        <v>57</v>
      </c>
      <c r="B33" s="34" t="s">
        <v>85</v>
      </c>
      <c r="C33" s="20" t="s">
        <v>57</v>
      </c>
      <c r="D33" s="29" t="s">
        <v>66</v>
      </c>
    </row>
    <row r="34" spans="1:4" ht="15" x14ac:dyDescent="0.2">
      <c r="A34" s="19" t="s">
        <v>60</v>
      </c>
      <c r="B34" s="21" t="s">
        <v>86</v>
      </c>
      <c r="C34" s="35" t="s">
        <v>60</v>
      </c>
      <c r="D34" s="29" t="s">
        <v>59</v>
      </c>
    </row>
    <row r="35" spans="1:4" ht="15" x14ac:dyDescent="0.2">
      <c r="A35" s="371"/>
      <c r="B35" s="372"/>
      <c r="C35" s="36"/>
      <c r="D35" s="37"/>
    </row>
    <row r="36" spans="1:4" ht="15" x14ac:dyDescent="0.2">
      <c r="A36" s="373"/>
      <c r="B36" s="374"/>
      <c r="C36" s="36"/>
      <c r="D36" s="37"/>
    </row>
    <row r="37" spans="1:4" ht="15" x14ac:dyDescent="0.2">
      <c r="A37" s="373"/>
      <c r="B37" s="374"/>
      <c r="C37" s="36"/>
      <c r="D37" s="37"/>
    </row>
    <row r="38" spans="1:4" ht="15" x14ac:dyDescent="0.2">
      <c r="A38" s="375"/>
      <c r="B38" s="376"/>
      <c r="C38" s="36"/>
      <c r="D38" s="37"/>
    </row>
    <row r="39" spans="1:4" ht="15" x14ac:dyDescent="0.2">
      <c r="A39" s="19" t="s">
        <v>88</v>
      </c>
      <c r="B39" s="21" t="s">
        <v>87</v>
      </c>
      <c r="C39" s="36"/>
      <c r="D39" s="37"/>
    </row>
    <row r="40" spans="1:4" ht="15" x14ac:dyDescent="0.2">
      <c r="A40" s="19" t="s">
        <v>94</v>
      </c>
      <c r="B40" s="21" t="s">
        <v>89</v>
      </c>
      <c r="C40" s="36"/>
      <c r="D40" s="37"/>
    </row>
    <row r="41" spans="1:4" ht="15" x14ac:dyDescent="0.2">
      <c r="A41" s="31"/>
      <c r="B41" s="32"/>
      <c r="C41" s="36"/>
      <c r="D41" s="37"/>
    </row>
    <row r="42" spans="1:4" ht="15" x14ac:dyDescent="0.2">
      <c r="A42" s="31"/>
      <c r="B42" s="32"/>
      <c r="C42" s="36"/>
      <c r="D42" s="37"/>
    </row>
    <row r="43" spans="1:4" ht="15" x14ac:dyDescent="0.2">
      <c r="A43" s="31"/>
      <c r="B43" s="32"/>
      <c r="C43" s="36"/>
      <c r="D43" s="37"/>
    </row>
    <row r="44" spans="1:4" ht="15" x14ac:dyDescent="0.2">
      <c r="A44" s="31"/>
      <c r="B44" s="32"/>
      <c r="C44" s="36"/>
      <c r="D44" s="37"/>
    </row>
    <row r="45" spans="1:4" ht="15" x14ac:dyDescent="0.2">
      <c r="A45" s="31"/>
      <c r="B45" s="32"/>
      <c r="C45" s="36"/>
      <c r="D45" s="37"/>
    </row>
    <row r="46" spans="1:4" ht="15.75" thickBot="1" x14ac:dyDescent="0.25">
      <c r="A46" s="24"/>
      <c r="B46" s="25"/>
      <c r="C46" s="25"/>
      <c r="D46" s="26"/>
    </row>
  </sheetData>
  <mergeCells count="18">
    <mergeCell ref="A35:B38"/>
    <mergeCell ref="C27:D27"/>
    <mergeCell ref="A18:B18"/>
    <mergeCell ref="A1:D1"/>
    <mergeCell ref="C28:D28"/>
    <mergeCell ref="A3:D3"/>
    <mergeCell ref="C7:D7"/>
    <mergeCell ref="A7:B7"/>
    <mergeCell ref="A17:B17"/>
    <mergeCell ref="C17:D17"/>
    <mergeCell ref="A16:D16"/>
    <mergeCell ref="A26:D26"/>
    <mergeCell ref="C6:D6"/>
    <mergeCell ref="C18:D18"/>
    <mergeCell ref="A5:D5"/>
    <mergeCell ref="A6:B6"/>
    <mergeCell ref="A28:B28"/>
    <mergeCell ref="A27:B27"/>
  </mergeCells>
  <phoneticPr fontId="0" type="noConversion"/>
  <pageMargins left="0.70866141732283472" right="0.70866141732283472" top="0.74803149606299213" bottom="0.74803149606299213" header="0.31496062992125984" footer="0.31496062992125984"/>
  <pageSetup paperSize="9" scale="45" orientation="portrait" r:id="rId1"/>
  <colBreaks count="1" manualBreakCount="1">
    <brk id="4" max="4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workbookViewId="0">
      <pane xSplit="1" ySplit="2" topLeftCell="B3" activePane="bottomRight" state="frozen"/>
      <selection pane="topRight" activeCell="B1" sqref="B1"/>
      <selection pane="bottomLeft" activeCell="A3" sqref="A3"/>
      <selection pane="bottomRight" sqref="A1:S11"/>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77" t="s">
        <v>240</v>
      </c>
      <c r="B1" s="378"/>
      <c r="C1" s="378"/>
      <c r="D1" s="378"/>
      <c r="E1" s="378"/>
      <c r="F1" s="378"/>
      <c r="G1" s="378"/>
      <c r="H1" s="378"/>
      <c r="I1" s="378"/>
      <c r="J1" s="378"/>
      <c r="K1" s="378"/>
      <c r="L1" s="378"/>
      <c r="M1" s="378"/>
      <c r="N1" s="378"/>
      <c r="O1" s="378"/>
      <c r="P1" s="378"/>
      <c r="Q1" s="378"/>
      <c r="R1" s="378"/>
      <c r="S1" s="378"/>
    </row>
    <row r="2" spans="1:19" s="3" customFormat="1" ht="28.5" customHeight="1"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ht="16.5" customHeight="1" x14ac:dyDescent="0.2">
      <c r="A3" s="182" t="s">
        <v>115</v>
      </c>
      <c r="B3" s="42">
        <v>4.8634259259259263E-4</v>
      </c>
      <c r="C3" s="42">
        <v>1.1550925925925925E-3</v>
      </c>
      <c r="D3" s="42"/>
      <c r="E3" s="42">
        <v>4.8726851851851855E-4</v>
      </c>
      <c r="F3" s="42">
        <v>1.0255787037037037E-3</v>
      </c>
      <c r="G3" s="42"/>
      <c r="H3" s="42">
        <v>5.496527777777777E-4</v>
      </c>
      <c r="I3" s="42">
        <v>1.3067129629629629E-3</v>
      </c>
      <c r="J3" s="42"/>
      <c r="K3" s="42">
        <v>3.9629629629629628E-4</v>
      </c>
      <c r="L3" s="42">
        <v>8.7858796296296285E-4</v>
      </c>
      <c r="M3" s="42">
        <v>1.8968750000000001E-3</v>
      </c>
      <c r="N3" s="42">
        <v>4.095023148148148E-3</v>
      </c>
      <c r="O3" s="42"/>
      <c r="P3" s="42"/>
      <c r="Q3" s="42">
        <v>1.0450231481481482E-3</v>
      </c>
      <c r="R3" s="42">
        <v>2.483796296296296E-3</v>
      </c>
      <c r="S3" s="42"/>
    </row>
    <row r="4" spans="1:19" ht="16.5" customHeight="1" x14ac:dyDescent="0.2">
      <c r="A4" s="180" t="s">
        <v>116</v>
      </c>
      <c r="B4" s="326">
        <v>5.8437500000000004E-4</v>
      </c>
      <c r="C4" s="264">
        <v>1.5023148148148148E-3</v>
      </c>
      <c r="D4" s="42"/>
      <c r="E4" s="42">
        <v>4.9884259259259261E-4</v>
      </c>
      <c r="F4" s="42">
        <v>1.0543981481481483E-3</v>
      </c>
      <c r="G4" s="42"/>
      <c r="H4" s="42">
        <v>5.3888888888888888E-4</v>
      </c>
      <c r="I4" s="42">
        <v>1.1271990740740741E-3</v>
      </c>
      <c r="J4" s="42"/>
      <c r="K4" s="42">
        <v>4.3263888888888887E-4</v>
      </c>
      <c r="L4" s="42">
        <v>1.0086805555555554E-3</v>
      </c>
      <c r="M4" s="42"/>
      <c r="N4" s="42"/>
      <c r="O4" s="42"/>
      <c r="P4" s="42"/>
      <c r="Q4" s="42">
        <v>1.1097222222222222E-3</v>
      </c>
      <c r="R4" s="42">
        <v>2.3327546296296295E-3</v>
      </c>
      <c r="S4" s="42"/>
    </row>
    <row r="5" spans="1:19" ht="16.5" customHeight="1" x14ac:dyDescent="0.2">
      <c r="A5" s="180" t="s">
        <v>117</v>
      </c>
      <c r="B5" s="42">
        <v>4.5243055555555558E-4</v>
      </c>
      <c r="C5" s="42">
        <v>1.053587962962963E-3</v>
      </c>
      <c r="D5" s="42"/>
      <c r="E5" s="42">
        <v>4.3981481481481481E-4</v>
      </c>
      <c r="F5" s="42">
        <v>9.3541666666666675E-4</v>
      </c>
      <c r="G5" s="42"/>
      <c r="H5" s="42">
        <v>5.2777777777777773E-4</v>
      </c>
      <c r="I5" s="42">
        <v>1.2013888888888888E-3</v>
      </c>
      <c r="J5" s="42"/>
      <c r="K5" s="42">
        <v>3.9016203703703701E-4</v>
      </c>
      <c r="L5" s="42">
        <v>8.6192129629629639E-4</v>
      </c>
      <c r="M5" s="42">
        <v>1.9214120370370372E-3</v>
      </c>
      <c r="N5" s="42"/>
      <c r="O5" s="42"/>
      <c r="P5" s="42"/>
      <c r="Q5" s="42">
        <v>9.80324074074074E-4</v>
      </c>
      <c r="R5" s="42">
        <v>2.1277777777777779E-3</v>
      </c>
      <c r="S5" s="42"/>
    </row>
    <row r="6" spans="1:19" ht="16.5" customHeight="1" x14ac:dyDescent="0.2">
      <c r="A6" s="180" t="s">
        <v>138</v>
      </c>
      <c r="B6" s="326">
        <v>5.4374999999999996E-4</v>
      </c>
      <c r="C6" s="42"/>
      <c r="D6" s="42"/>
      <c r="E6" s="42">
        <v>5.5833333333333332E-4</v>
      </c>
      <c r="F6" s="42">
        <v>1.197337962962963E-3</v>
      </c>
      <c r="G6" s="42"/>
      <c r="H6" s="42">
        <v>7.3692129629629628E-4</v>
      </c>
      <c r="I6" s="42"/>
      <c r="J6" s="42"/>
      <c r="K6" s="42">
        <v>4.6412037037037038E-4</v>
      </c>
      <c r="L6" s="42">
        <v>1.1671296296296297E-3</v>
      </c>
      <c r="M6" s="42"/>
      <c r="N6" s="42"/>
      <c r="O6" s="42"/>
      <c r="P6" s="42"/>
      <c r="Q6" s="42">
        <v>1.2148148148148148E-3</v>
      </c>
      <c r="R6" s="42"/>
      <c r="S6" s="42"/>
    </row>
    <row r="7" spans="1:19" ht="16.5" customHeight="1" x14ac:dyDescent="0.2">
      <c r="A7" s="180" t="s">
        <v>130</v>
      </c>
      <c r="B7" s="42">
        <v>5.2893518518518524E-4</v>
      </c>
      <c r="C7" s="42">
        <v>1.1952546296296297E-3</v>
      </c>
      <c r="D7" s="42"/>
      <c r="E7" s="42">
        <v>6.2268518518518521E-4</v>
      </c>
      <c r="F7" s="42">
        <v>1.0230324074074074E-3</v>
      </c>
      <c r="G7" s="42">
        <v>2.2420138888888889E-3</v>
      </c>
      <c r="H7" s="42">
        <v>5.3703703703703704E-4</v>
      </c>
      <c r="I7" s="42">
        <v>1.1362268518518518E-3</v>
      </c>
      <c r="J7" s="42">
        <v>2.4357638888888888E-3</v>
      </c>
      <c r="K7" s="42">
        <v>4.1817129629629631E-4</v>
      </c>
      <c r="L7" s="42">
        <v>9.2592592592592585E-4</v>
      </c>
      <c r="M7" s="42"/>
      <c r="N7" s="42"/>
      <c r="O7" s="42">
        <v>8.7116898148148145E-3</v>
      </c>
      <c r="P7" s="42"/>
      <c r="Q7" s="42">
        <v>1.0240740740740742E-3</v>
      </c>
      <c r="R7" s="42">
        <v>2.197337962962963E-3</v>
      </c>
      <c r="S7" s="42"/>
    </row>
    <row r="8" spans="1:19" ht="16.5" customHeight="1" x14ac:dyDescent="0.2">
      <c r="A8" s="180" t="s">
        <v>205</v>
      </c>
      <c r="B8" s="42">
        <v>5.3240740740740744E-4</v>
      </c>
      <c r="C8" s="42">
        <v>1.3101851851851853E-3</v>
      </c>
      <c r="D8" s="42"/>
      <c r="E8" s="42">
        <v>4.7094907407407399E-4</v>
      </c>
      <c r="F8" s="42">
        <v>1.0189814814814816E-3</v>
      </c>
      <c r="G8" s="42"/>
      <c r="H8" s="42">
        <v>5.0763888888888885E-4</v>
      </c>
      <c r="I8" s="42">
        <v>1.1090277777777778E-3</v>
      </c>
      <c r="J8" s="42"/>
      <c r="K8" s="42">
        <v>3.9988425925925928E-4</v>
      </c>
      <c r="L8" s="42">
        <v>8.9317129629629631E-4</v>
      </c>
      <c r="M8" s="42">
        <v>1.9978009259259259E-3</v>
      </c>
      <c r="N8" s="42">
        <v>4.3853009259259262E-3</v>
      </c>
      <c r="O8" s="42"/>
      <c r="P8" s="42"/>
      <c r="Q8" s="42">
        <v>1.0078703703703703E-3</v>
      </c>
      <c r="R8" s="42">
        <v>2.2195601851851851E-3</v>
      </c>
      <c r="S8" s="42"/>
    </row>
    <row r="9" spans="1:19" ht="16.5" customHeight="1" x14ac:dyDescent="0.2">
      <c r="A9" s="180" t="s">
        <v>137</v>
      </c>
      <c r="B9" s="326">
        <v>5.3749999999999989E-4</v>
      </c>
      <c r="C9" s="42"/>
      <c r="D9" s="42"/>
      <c r="E9" s="42">
        <v>5.3171296296296289E-4</v>
      </c>
      <c r="F9" s="42">
        <v>1.1436342592592594E-3</v>
      </c>
      <c r="G9" s="42"/>
      <c r="H9" s="42">
        <v>5.8344907407407401E-4</v>
      </c>
      <c r="I9" s="42">
        <v>1.2769675925925926E-3</v>
      </c>
      <c r="J9" s="42"/>
      <c r="K9" s="42">
        <v>4.3935185185185185E-4</v>
      </c>
      <c r="L9" s="42">
        <v>1.0400462962962963E-3</v>
      </c>
      <c r="M9" s="42"/>
      <c r="N9" s="42"/>
      <c r="O9" s="42"/>
      <c r="P9" s="42"/>
      <c r="Q9" s="42">
        <v>1.119560185185185E-3</v>
      </c>
      <c r="R9" s="42">
        <v>2.488888888888889E-3</v>
      </c>
      <c r="S9" s="42"/>
    </row>
    <row r="10" spans="1:19" ht="16.899999999999999" customHeight="1" x14ac:dyDescent="0.2">
      <c r="A10" s="263" t="s">
        <v>155</v>
      </c>
      <c r="B10" s="42"/>
      <c r="C10" s="42"/>
      <c r="D10" s="42"/>
      <c r="E10" s="42">
        <v>6.0613425925925917E-4</v>
      </c>
      <c r="F10" s="42">
        <v>1.2752314814814816E-3</v>
      </c>
      <c r="G10" s="42"/>
      <c r="H10" s="42">
        <v>6.4594907407407407E-4</v>
      </c>
      <c r="I10" s="42">
        <v>1.4355324074074073E-3</v>
      </c>
      <c r="J10" s="42"/>
      <c r="K10" s="42">
        <v>4.982638888888888E-4</v>
      </c>
      <c r="L10" s="42"/>
      <c r="M10" s="42"/>
      <c r="N10" s="42"/>
      <c r="O10" s="42"/>
      <c r="P10" s="42"/>
      <c r="Q10" s="42"/>
      <c r="R10" s="42"/>
      <c r="S10" s="42"/>
    </row>
    <row r="11" spans="1:19" ht="16.5" customHeight="1" thickBot="1" x14ac:dyDescent="0.25">
      <c r="A11" s="181" t="s">
        <v>118</v>
      </c>
      <c r="B11" s="42">
        <v>4.7939814814814812E-4</v>
      </c>
      <c r="C11" s="42">
        <v>1.1349537037037038E-3</v>
      </c>
      <c r="D11" s="42"/>
      <c r="E11" s="42">
        <v>5.0590277777777775E-4</v>
      </c>
      <c r="F11" s="42">
        <v>1.2083333333333334E-3</v>
      </c>
      <c r="G11" s="42"/>
      <c r="H11" s="42">
        <v>5.4675925925925931E-4</v>
      </c>
      <c r="I11" s="42">
        <v>1.1672453703703704E-3</v>
      </c>
      <c r="J11" s="42"/>
      <c r="K11" s="42">
        <v>4.142361111111111E-4</v>
      </c>
      <c r="L11" s="42">
        <v>9.430555555555556E-4</v>
      </c>
      <c r="M11" s="42"/>
      <c r="N11" s="42"/>
      <c r="O11" s="42"/>
      <c r="P11" s="42"/>
      <c r="Q11" s="42">
        <v>1.0793981481481481E-3</v>
      </c>
      <c r="R11" s="42">
        <v>2.3751157407407406E-3</v>
      </c>
      <c r="S11" s="42"/>
    </row>
  </sheetData>
  <mergeCells count="1">
    <mergeCell ref="A1:S1"/>
  </mergeCells>
  <pageMargins left="0.78740157499999996" right="0.78740157499999996" top="0.984251969" bottom="0.984251969" header="0.4921259845" footer="0.492125984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workbookViewId="0">
      <selection sqref="A1:S11"/>
    </sheetView>
  </sheetViews>
  <sheetFormatPr defaultRowHeight="12.75" x14ac:dyDescent="0.2"/>
  <cols>
    <col min="1" max="1" width="17.85546875" customWidth="1"/>
  </cols>
  <sheetData>
    <row r="1" spans="1:19" ht="28.5" customHeight="1" thickBot="1" x14ac:dyDescent="0.25">
      <c r="A1" s="377" t="s">
        <v>255</v>
      </c>
      <c r="B1" s="378"/>
      <c r="C1" s="378"/>
      <c r="D1" s="378"/>
      <c r="E1" s="378"/>
      <c r="F1" s="378"/>
      <c r="G1" s="378"/>
      <c r="H1" s="378"/>
      <c r="I1" s="378"/>
      <c r="J1" s="378"/>
      <c r="K1" s="378"/>
      <c r="L1" s="378"/>
      <c r="M1" s="378"/>
      <c r="N1" s="378"/>
      <c r="O1" s="378"/>
      <c r="P1" s="378"/>
      <c r="Q1" s="378"/>
      <c r="R1" s="378"/>
      <c r="S1" s="378"/>
    </row>
    <row r="2" spans="1:19" ht="24.75" customHeight="1"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ht="20.25" customHeight="1" x14ac:dyDescent="0.2">
      <c r="A3" s="182" t="s">
        <v>115</v>
      </c>
      <c r="B3" s="42">
        <v>4.8634259259259263E-4</v>
      </c>
      <c r="C3" s="42">
        <v>1.1550925925925925E-3</v>
      </c>
      <c r="D3" s="42"/>
      <c r="E3" s="42">
        <v>4.8726851851851855E-4</v>
      </c>
      <c r="F3" s="42">
        <v>1.0180555555555555E-3</v>
      </c>
      <c r="G3" s="42"/>
      <c r="H3" s="42">
        <v>5.496527777777777E-4</v>
      </c>
      <c r="I3" s="42">
        <v>1.3067129629629629E-3</v>
      </c>
      <c r="J3" s="42"/>
      <c r="K3" s="42">
        <v>3.9085648148148156E-4</v>
      </c>
      <c r="L3" s="42">
        <v>8.6377314814814813E-4</v>
      </c>
      <c r="M3" s="42">
        <v>1.8968750000000001E-3</v>
      </c>
      <c r="N3" s="42">
        <v>4.0435185185185183E-3</v>
      </c>
      <c r="O3" s="42"/>
      <c r="P3" s="42"/>
      <c r="Q3" s="42">
        <v>1.0450231481481482E-3</v>
      </c>
      <c r="R3" s="42">
        <v>2.483796296296296E-3</v>
      </c>
      <c r="S3" s="42"/>
    </row>
    <row r="4" spans="1:19" ht="20.25" customHeight="1" x14ac:dyDescent="0.2">
      <c r="A4" s="180" t="s">
        <v>116</v>
      </c>
      <c r="B4" s="326">
        <v>5.8437500000000004E-4</v>
      </c>
      <c r="C4" s="264">
        <v>1.5023148148148148E-3</v>
      </c>
      <c r="D4" s="42"/>
      <c r="E4" s="42">
        <v>4.8865740740740738E-4</v>
      </c>
      <c r="F4" s="42">
        <v>1.053125E-3</v>
      </c>
      <c r="G4" s="42"/>
      <c r="H4" s="42">
        <v>5.3611111111111112E-4</v>
      </c>
      <c r="I4" s="42">
        <v>1.1271990740740741E-3</v>
      </c>
      <c r="J4" s="42"/>
      <c r="K4" s="42">
        <v>4.3263888888888887E-4</v>
      </c>
      <c r="L4" s="42">
        <v>1.0086805555555554E-3</v>
      </c>
      <c r="M4" s="42"/>
      <c r="N4" s="42"/>
      <c r="O4" s="42"/>
      <c r="P4" s="42"/>
      <c r="Q4" s="42">
        <v>1.0800925925925928E-3</v>
      </c>
      <c r="R4" s="42">
        <v>2.3327546296296295E-3</v>
      </c>
      <c r="S4" s="42"/>
    </row>
    <row r="5" spans="1:19" ht="20.25" customHeight="1" x14ac:dyDescent="0.2">
      <c r="A5" s="180" t="s">
        <v>117</v>
      </c>
      <c r="B5" s="42">
        <v>4.5243055555555558E-4</v>
      </c>
      <c r="C5" s="42">
        <v>1.053587962962963E-3</v>
      </c>
      <c r="D5" s="42"/>
      <c r="E5" s="42">
        <v>4.3981481481481481E-4</v>
      </c>
      <c r="F5" s="42">
        <v>9.3460648148148146E-4</v>
      </c>
      <c r="G5" s="42"/>
      <c r="H5" s="42">
        <v>5.2777777777777773E-4</v>
      </c>
      <c r="I5" s="42">
        <v>1.2013888888888888E-3</v>
      </c>
      <c r="J5" s="42"/>
      <c r="K5" s="42">
        <v>3.8402777777777784E-4</v>
      </c>
      <c r="L5" s="42">
        <v>8.6192129629629639E-4</v>
      </c>
      <c r="M5" s="42">
        <v>1.9214120370370372E-3</v>
      </c>
      <c r="N5" s="42"/>
      <c r="O5" s="42"/>
      <c r="P5" s="42"/>
      <c r="Q5" s="42">
        <v>9.6979166666666665E-4</v>
      </c>
      <c r="R5" s="42">
        <v>2.0880787037037035E-3</v>
      </c>
      <c r="S5" s="42"/>
    </row>
    <row r="6" spans="1:19" ht="20.25" customHeight="1" x14ac:dyDescent="0.2">
      <c r="A6" s="180" t="s">
        <v>138</v>
      </c>
      <c r="B6" s="326">
        <v>5.4374999999999996E-4</v>
      </c>
      <c r="C6" s="42"/>
      <c r="D6" s="42"/>
      <c r="E6" s="42">
        <v>5.5833333333333332E-4</v>
      </c>
      <c r="F6" s="42">
        <v>1.197337962962963E-3</v>
      </c>
      <c r="G6" s="42"/>
      <c r="H6" s="42">
        <v>7.3692129629629628E-4</v>
      </c>
      <c r="I6" s="42"/>
      <c r="J6" s="42"/>
      <c r="K6" s="42">
        <v>4.5729166666666666E-4</v>
      </c>
      <c r="L6" s="42">
        <v>1.0418981481481481E-3</v>
      </c>
      <c r="M6" s="42"/>
      <c r="N6" s="42"/>
      <c r="O6" s="42"/>
      <c r="P6" s="42"/>
      <c r="Q6" s="42">
        <v>1.2025462962962964E-3</v>
      </c>
      <c r="R6" s="42"/>
      <c r="S6" s="42"/>
    </row>
    <row r="7" spans="1:19" ht="20.25" customHeight="1" x14ac:dyDescent="0.2">
      <c r="A7" s="180" t="s">
        <v>130</v>
      </c>
      <c r="B7" s="42">
        <v>5.2893518518518524E-4</v>
      </c>
      <c r="C7" s="42">
        <v>1.1952546296296297E-3</v>
      </c>
      <c r="D7" s="42"/>
      <c r="E7" s="42">
        <v>6.2268518518518521E-4</v>
      </c>
      <c r="F7" s="42">
        <v>1.0093750000000001E-3</v>
      </c>
      <c r="G7" s="42">
        <v>2.1372685185185184E-3</v>
      </c>
      <c r="H7" s="42">
        <v>5.3703703703703704E-4</v>
      </c>
      <c r="I7" s="42">
        <v>1.1250000000000001E-3</v>
      </c>
      <c r="J7" s="42">
        <v>2.4067129629629629E-3</v>
      </c>
      <c r="K7" s="42">
        <v>4.1817129629629631E-4</v>
      </c>
      <c r="L7" s="42">
        <v>9.2592592592592585E-4</v>
      </c>
      <c r="M7" s="42"/>
      <c r="N7" s="42"/>
      <c r="O7" s="42">
        <v>8.7116898148148145E-3</v>
      </c>
      <c r="P7" s="42"/>
      <c r="Q7" s="42">
        <v>1.0240740740740742E-3</v>
      </c>
      <c r="R7" s="42">
        <v>2.1574074074074074E-3</v>
      </c>
      <c r="S7" s="42"/>
    </row>
    <row r="8" spans="1:19" ht="20.25" customHeight="1" x14ac:dyDescent="0.2">
      <c r="A8" s="180" t="s">
        <v>205</v>
      </c>
      <c r="B8" s="42">
        <v>5.3240740740740744E-4</v>
      </c>
      <c r="C8" s="42">
        <v>1.3101851851851853E-3</v>
      </c>
      <c r="D8" s="42"/>
      <c r="E8" s="42">
        <v>4.7094907407407399E-4</v>
      </c>
      <c r="F8" s="42">
        <v>1.0189814814814816E-3</v>
      </c>
      <c r="G8" s="42"/>
      <c r="H8" s="42">
        <v>5.0763888888888885E-4</v>
      </c>
      <c r="I8" s="42">
        <v>1.108449074074074E-3</v>
      </c>
      <c r="J8" s="42"/>
      <c r="K8" s="42">
        <v>3.9988425925925928E-4</v>
      </c>
      <c r="L8" s="42">
        <v>8.9317129629629631E-4</v>
      </c>
      <c r="M8" s="42">
        <v>1.9978009259259259E-3</v>
      </c>
      <c r="N8" s="42">
        <v>4.3853009259259262E-3</v>
      </c>
      <c r="O8" s="42"/>
      <c r="P8" s="42"/>
      <c r="Q8" s="42">
        <v>1.0078703703703703E-3</v>
      </c>
      <c r="R8" s="42">
        <v>2.1864583333333332E-3</v>
      </c>
      <c r="S8" s="42"/>
    </row>
    <row r="9" spans="1:19" ht="20.25" customHeight="1" x14ac:dyDescent="0.2">
      <c r="A9" s="180" t="s">
        <v>137</v>
      </c>
      <c r="B9" s="326">
        <v>5.2152777777777777E-4</v>
      </c>
      <c r="C9" s="42"/>
      <c r="D9" s="42"/>
      <c r="E9" s="42">
        <v>5.3171296296296289E-4</v>
      </c>
      <c r="F9" s="42">
        <v>1.1436342592592594E-3</v>
      </c>
      <c r="G9" s="42"/>
      <c r="H9" s="42">
        <v>5.6932870370370373E-4</v>
      </c>
      <c r="I9" s="42">
        <v>1.2769675925925926E-3</v>
      </c>
      <c r="J9" s="42"/>
      <c r="K9" s="42">
        <v>4.3159722222222216E-4</v>
      </c>
      <c r="L9" s="42">
        <v>1.0106481481481481E-3</v>
      </c>
      <c r="M9" s="42"/>
      <c r="N9" s="42"/>
      <c r="O9" s="42"/>
      <c r="P9" s="42"/>
      <c r="Q9" s="42">
        <v>1.119560185185185E-3</v>
      </c>
      <c r="R9" s="42">
        <v>2.488888888888889E-3</v>
      </c>
      <c r="S9" s="42"/>
    </row>
    <row r="10" spans="1:19" ht="20.25" customHeight="1" x14ac:dyDescent="0.2">
      <c r="A10" s="263" t="s">
        <v>155</v>
      </c>
      <c r="B10" s="42"/>
      <c r="C10" s="42"/>
      <c r="D10" s="42"/>
      <c r="E10" s="42">
        <v>5.5497685185185185E-4</v>
      </c>
      <c r="F10" s="42">
        <v>1.2093750000000002E-3</v>
      </c>
      <c r="G10" s="42"/>
      <c r="H10" s="42">
        <v>6.2465277777777768E-4</v>
      </c>
      <c r="I10" s="42">
        <v>1.351388888888889E-3</v>
      </c>
      <c r="J10" s="42"/>
      <c r="K10" s="42">
        <v>4.982638888888888E-4</v>
      </c>
      <c r="L10" s="42"/>
      <c r="M10" s="42"/>
      <c r="N10" s="42"/>
      <c r="O10" s="42"/>
      <c r="P10" s="42"/>
      <c r="Q10" s="42"/>
      <c r="R10" s="42"/>
      <c r="S10" s="42"/>
    </row>
    <row r="11" spans="1:19" ht="20.25" customHeight="1" thickBot="1" x14ac:dyDescent="0.25">
      <c r="A11" s="181" t="s">
        <v>118</v>
      </c>
      <c r="B11" s="42">
        <v>4.4525462962962965E-4</v>
      </c>
      <c r="C11" s="42">
        <v>1.0518518518518518E-3</v>
      </c>
      <c r="D11" s="42"/>
      <c r="E11" s="42">
        <v>5.0590277777777775E-4</v>
      </c>
      <c r="F11" s="42">
        <v>1.2083333333333334E-3</v>
      </c>
      <c r="G11" s="42"/>
      <c r="H11" s="42">
        <v>5.2928240740740746E-4</v>
      </c>
      <c r="I11" s="42">
        <v>1.1672453703703704E-3</v>
      </c>
      <c r="J11" s="42"/>
      <c r="K11" s="42">
        <v>4.142361111111111E-4</v>
      </c>
      <c r="L11" s="42">
        <v>9.3993055555555551E-4</v>
      </c>
      <c r="M11" s="42"/>
      <c r="N11" s="42"/>
      <c r="O11" s="42"/>
      <c r="P11" s="42"/>
      <c r="Q11" s="42">
        <v>1.0793981481481481E-3</v>
      </c>
      <c r="R11" s="42">
        <v>2.3751157407407406E-3</v>
      </c>
      <c r="S11" s="42"/>
    </row>
  </sheetData>
  <mergeCells count="1">
    <mergeCell ref="A1:S1"/>
  </mergeCells>
  <pageMargins left="0.7" right="0.7" top="0.78740157499999996" bottom="0.78740157499999996"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workbookViewId="0">
      <selection activeCell="R6" sqref="R6"/>
    </sheetView>
  </sheetViews>
  <sheetFormatPr defaultRowHeight="12.75" x14ac:dyDescent="0.2"/>
  <cols>
    <col min="1" max="1" width="21.28515625" customWidth="1"/>
  </cols>
  <sheetData>
    <row r="1" spans="1:19" ht="18.75" thickBot="1" x14ac:dyDescent="0.25">
      <c r="A1" s="377" t="s">
        <v>259</v>
      </c>
      <c r="B1" s="378"/>
      <c r="C1" s="378"/>
      <c r="D1" s="378"/>
      <c r="E1" s="378"/>
      <c r="F1" s="378"/>
      <c r="G1" s="378"/>
      <c r="H1" s="378"/>
      <c r="I1" s="378"/>
      <c r="J1" s="378"/>
      <c r="K1" s="378"/>
      <c r="L1" s="378"/>
      <c r="M1" s="378"/>
      <c r="N1" s="378"/>
      <c r="O1" s="378"/>
      <c r="P1" s="378"/>
      <c r="Q1" s="378"/>
      <c r="R1" s="378"/>
      <c r="S1" s="378"/>
    </row>
    <row r="2" spans="1:19" ht="13.5"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x14ac:dyDescent="0.2">
      <c r="A3" s="182" t="s">
        <v>115</v>
      </c>
      <c r="B3" s="42">
        <v>4.8634259259259263E-4</v>
      </c>
      <c r="C3" s="42">
        <v>1.1550925925925925E-3</v>
      </c>
      <c r="D3" s="42"/>
      <c r="E3" s="42">
        <v>4.8726851851851855E-4</v>
      </c>
      <c r="F3" s="42">
        <v>1.0180555555555555E-3</v>
      </c>
      <c r="G3" s="42"/>
      <c r="H3" s="42">
        <v>5.496527777777777E-4</v>
      </c>
      <c r="I3" s="42">
        <v>1.3067129629629629E-3</v>
      </c>
      <c r="J3" s="42"/>
      <c r="K3" s="42">
        <v>3.7777777777777782E-4</v>
      </c>
      <c r="L3" s="42">
        <v>8.6006944444444444E-4</v>
      </c>
      <c r="M3" s="42">
        <v>1.8968750000000001E-3</v>
      </c>
      <c r="N3" s="42">
        <v>3.9407407407407412E-3</v>
      </c>
      <c r="O3" s="42"/>
      <c r="P3" s="42"/>
      <c r="Q3" s="42">
        <v>1.0450231481481482E-3</v>
      </c>
      <c r="R3" s="42">
        <v>2.483796296296296E-3</v>
      </c>
      <c r="S3" s="42"/>
    </row>
    <row r="4" spans="1:19" x14ac:dyDescent="0.2">
      <c r="A4" s="180" t="s">
        <v>116</v>
      </c>
      <c r="B4" s="326">
        <v>5.8437500000000004E-4</v>
      </c>
      <c r="C4" s="264">
        <v>1.5023148148148148E-3</v>
      </c>
      <c r="D4" s="42"/>
      <c r="E4" s="42">
        <v>4.8865740740740738E-4</v>
      </c>
      <c r="F4" s="42">
        <v>1.053125E-3</v>
      </c>
      <c r="G4" s="42"/>
      <c r="H4" s="42">
        <v>5.3611111111111112E-4</v>
      </c>
      <c r="I4" s="42">
        <v>1.1271990740740741E-3</v>
      </c>
      <c r="J4" s="42"/>
      <c r="K4" s="42">
        <v>4.3263888888888887E-4</v>
      </c>
      <c r="L4" s="42">
        <v>1.0086805555555554E-3</v>
      </c>
      <c r="M4" s="42"/>
      <c r="N4" s="42"/>
      <c r="O4" s="42"/>
      <c r="P4" s="42"/>
      <c r="Q4" s="42">
        <v>1.0800925925925928E-3</v>
      </c>
      <c r="R4" s="42">
        <v>2.3327546296296295E-3</v>
      </c>
      <c r="S4" s="42"/>
    </row>
    <row r="5" spans="1:19" ht="25.5" customHeight="1" x14ac:dyDescent="0.2">
      <c r="A5" s="180" t="s">
        <v>117</v>
      </c>
      <c r="B5" s="42">
        <v>4.5243055555555558E-4</v>
      </c>
      <c r="C5" s="42">
        <v>1.053587962962963E-3</v>
      </c>
      <c r="D5" s="42"/>
      <c r="E5" s="42">
        <v>4.3981481481481481E-4</v>
      </c>
      <c r="F5" s="42">
        <v>8.9525462962962953E-4</v>
      </c>
      <c r="G5" s="42"/>
      <c r="H5" s="42">
        <v>5.2777777777777773E-4</v>
      </c>
      <c r="I5" s="42">
        <v>1.2013888888888888E-3</v>
      </c>
      <c r="J5" s="42"/>
      <c r="K5" s="42">
        <v>3.7453703703703699E-4</v>
      </c>
      <c r="L5" s="42">
        <v>8.4363425925925936E-4</v>
      </c>
      <c r="M5" s="42">
        <v>1.9214120370370372E-3</v>
      </c>
      <c r="N5" s="42"/>
      <c r="O5" s="42"/>
      <c r="P5" s="42"/>
      <c r="Q5" s="42">
        <v>9.4282407407407422E-4</v>
      </c>
      <c r="R5" s="42">
        <v>2.0793981481481484E-3</v>
      </c>
      <c r="S5" s="42"/>
    </row>
    <row r="6" spans="1:19" x14ac:dyDescent="0.2">
      <c r="A6" s="180" t="s">
        <v>138</v>
      </c>
      <c r="B6" s="326">
        <v>5.4374999999999996E-4</v>
      </c>
      <c r="C6" s="42"/>
      <c r="D6" s="42"/>
      <c r="E6" s="42">
        <v>5.5833333333333332E-4</v>
      </c>
      <c r="F6" s="42">
        <v>1.197337962962963E-3</v>
      </c>
      <c r="G6" s="42"/>
      <c r="H6" s="42">
        <v>7.3692129629629628E-4</v>
      </c>
      <c r="I6" s="42"/>
      <c r="J6" s="42"/>
      <c r="K6" s="42">
        <v>4.5729166666666666E-4</v>
      </c>
      <c r="L6" s="42">
        <v>1.0418981481481481E-3</v>
      </c>
      <c r="M6" s="42"/>
      <c r="N6" s="42"/>
      <c r="O6" s="42"/>
      <c r="P6" s="42"/>
      <c r="Q6" s="42">
        <v>1.2025462962962964E-3</v>
      </c>
      <c r="R6" s="42"/>
      <c r="S6" s="42"/>
    </row>
    <row r="7" spans="1:19" x14ac:dyDescent="0.2">
      <c r="A7" s="180" t="s">
        <v>130</v>
      </c>
      <c r="B7" s="42">
        <v>5.2893518518518524E-4</v>
      </c>
      <c r="C7" s="42">
        <v>1.1952546296296297E-3</v>
      </c>
      <c r="D7" s="42"/>
      <c r="E7" s="42">
        <v>6.2268518518518521E-4</v>
      </c>
      <c r="F7" s="42">
        <v>1.0093750000000001E-3</v>
      </c>
      <c r="G7" s="42">
        <v>2.1372685185185184E-3</v>
      </c>
      <c r="H7" s="42">
        <v>5.3703703703703704E-4</v>
      </c>
      <c r="I7" s="42">
        <v>1.1250000000000001E-3</v>
      </c>
      <c r="J7" s="42">
        <v>2.4067129629629629E-3</v>
      </c>
      <c r="K7" s="42">
        <v>4.1817129629629631E-4</v>
      </c>
      <c r="L7" s="42">
        <v>9.2592592592592585E-4</v>
      </c>
      <c r="M7" s="42"/>
      <c r="N7" s="42"/>
      <c r="O7" s="42">
        <v>8.7116898148148145E-3</v>
      </c>
      <c r="P7" s="42"/>
      <c r="Q7" s="42">
        <v>1.0240740740740742E-3</v>
      </c>
      <c r="R7" s="42">
        <v>2.1574074074074074E-3</v>
      </c>
      <c r="S7" s="42"/>
    </row>
    <row r="8" spans="1:19" x14ac:dyDescent="0.2">
      <c r="A8" s="180" t="s">
        <v>205</v>
      </c>
      <c r="B8" s="42">
        <v>5.3240740740740744E-4</v>
      </c>
      <c r="C8" s="42">
        <v>1.3101851851851853E-3</v>
      </c>
      <c r="D8" s="42"/>
      <c r="E8" s="42">
        <v>4.7094907407407399E-4</v>
      </c>
      <c r="F8" s="42">
        <v>1.0189814814814816E-3</v>
      </c>
      <c r="G8" s="42"/>
      <c r="H8" s="42">
        <v>5.0543981481481479E-4</v>
      </c>
      <c r="I8" s="42">
        <v>1.0917824074074074E-3</v>
      </c>
      <c r="J8" s="42"/>
      <c r="K8" s="42">
        <v>3.8935185185185183E-4</v>
      </c>
      <c r="L8" s="42">
        <v>8.9317129629629631E-4</v>
      </c>
      <c r="M8" s="42">
        <v>1.9978009259259259E-3</v>
      </c>
      <c r="N8" s="42">
        <v>4.3853009259259262E-3</v>
      </c>
      <c r="O8" s="42"/>
      <c r="P8" s="42"/>
      <c r="Q8" s="42">
        <v>9.8703703703703692E-4</v>
      </c>
      <c r="R8" s="42">
        <v>2.071990740740741E-3</v>
      </c>
      <c r="S8" s="42"/>
    </row>
    <row r="9" spans="1:19" x14ac:dyDescent="0.2">
      <c r="A9" s="180" t="s">
        <v>137</v>
      </c>
      <c r="B9" s="326">
        <v>5.0543981481481479E-4</v>
      </c>
      <c r="C9" s="42"/>
      <c r="D9" s="42"/>
      <c r="E9" s="42">
        <v>5.3171296296296289E-4</v>
      </c>
      <c r="F9" s="42">
        <v>1.1436342592592594E-3</v>
      </c>
      <c r="G9" s="42"/>
      <c r="H9" s="42">
        <v>5.6307870370370366E-4</v>
      </c>
      <c r="I9" s="42">
        <v>1.2769675925925926E-3</v>
      </c>
      <c r="J9" s="42"/>
      <c r="K9" s="42">
        <v>4.3159722222222216E-4</v>
      </c>
      <c r="L9" s="42">
        <v>9.9953703703703706E-4</v>
      </c>
      <c r="M9" s="42"/>
      <c r="N9" s="42"/>
      <c r="O9" s="42"/>
      <c r="P9" s="42"/>
      <c r="Q9" s="42">
        <v>1.0952546296296298E-3</v>
      </c>
      <c r="R9" s="42">
        <v>2.4003472222222226E-3</v>
      </c>
      <c r="S9" s="42"/>
    </row>
    <row r="10" spans="1:19" x14ac:dyDescent="0.2">
      <c r="A10" s="263" t="s">
        <v>155</v>
      </c>
      <c r="B10" s="42"/>
      <c r="C10" s="42"/>
      <c r="D10" s="42"/>
      <c r="E10" s="42">
        <v>5.5497685185185185E-4</v>
      </c>
      <c r="F10" s="42">
        <v>1.2093750000000002E-3</v>
      </c>
      <c r="G10" s="42"/>
      <c r="H10" s="42">
        <v>6.0277777777777771E-4</v>
      </c>
      <c r="I10" s="42">
        <v>1.3215277777777776E-3</v>
      </c>
      <c r="J10" s="42"/>
      <c r="K10" s="42">
        <v>4.982638888888888E-4</v>
      </c>
      <c r="L10" s="42"/>
      <c r="M10" s="42"/>
      <c r="N10" s="42"/>
      <c r="O10" s="42"/>
      <c r="P10" s="42"/>
      <c r="Q10" s="42"/>
      <c r="R10" s="42"/>
      <c r="S10" s="42"/>
    </row>
    <row r="11" spans="1:19" ht="25.5" customHeight="1" thickBot="1" x14ac:dyDescent="0.25">
      <c r="A11" s="181" t="s">
        <v>118</v>
      </c>
      <c r="B11" s="42">
        <v>4.4525462962962965E-4</v>
      </c>
      <c r="C11" s="42">
        <v>1.0518518518518518E-3</v>
      </c>
      <c r="D11" s="42"/>
      <c r="E11" s="42">
        <v>5.0590277777777775E-4</v>
      </c>
      <c r="F11" s="42">
        <v>1.2083333333333334E-3</v>
      </c>
      <c r="G11" s="42"/>
      <c r="H11" s="42">
        <v>5.2928240740740746E-4</v>
      </c>
      <c r="I11" s="42">
        <v>1.1672453703703704E-3</v>
      </c>
      <c r="J11" s="42"/>
      <c r="K11" s="42">
        <v>4.142361111111111E-4</v>
      </c>
      <c r="L11" s="42">
        <v>9.3993055555555551E-4</v>
      </c>
      <c r="M11" s="42"/>
      <c r="N11" s="42"/>
      <c r="O11" s="42"/>
      <c r="P11" s="42"/>
      <c r="Q11" s="42">
        <v>1.0793981481481481E-3</v>
      </c>
      <c r="R11" s="42">
        <v>2.3751157407407406E-3</v>
      </c>
      <c r="S11" s="42"/>
    </row>
  </sheetData>
  <mergeCells count="1">
    <mergeCell ref="A1:S1"/>
  </mergeCells>
  <pageMargins left="0.7" right="0.7" top="0.78740157499999996" bottom="0.78740157499999996"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zoomScaleNormal="100" workbookViewId="0">
      <pane xSplit="1" ySplit="1" topLeftCell="B2" activePane="bottomRight" state="frozen"/>
      <selection pane="topRight" activeCell="B1" sqref="B1"/>
      <selection pane="bottomLeft" activeCell="A2" sqref="A2"/>
      <selection pane="bottomRight" activeCell="C3" sqref="C3"/>
    </sheetView>
  </sheetViews>
  <sheetFormatPr defaultColWidth="9.140625" defaultRowHeight="12.75" x14ac:dyDescent="0.2"/>
  <cols>
    <col min="1" max="1" width="21.42578125" style="86" customWidth="1"/>
    <col min="2" max="2" width="8.42578125" style="88" bestFit="1" customWidth="1"/>
    <col min="3" max="3" width="11.28515625" style="86" bestFit="1" customWidth="1"/>
    <col min="4" max="4" width="12.5703125" style="86" customWidth="1"/>
    <col min="5" max="5" width="16.28515625" style="86" bestFit="1" customWidth="1"/>
    <col min="6" max="6" width="9.42578125" style="87" bestFit="1" customWidth="1"/>
    <col min="7" max="7" width="2.7109375" style="86" customWidth="1"/>
    <col min="8" max="17" width="0" style="86" hidden="1" customWidth="1"/>
    <col min="18" max="16384" width="9.140625" style="86"/>
  </cols>
  <sheetData>
    <row r="1" spans="1:17" ht="27" customHeight="1" thickBot="1" x14ac:dyDescent="0.25">
      <c r="A1" s="434" t="s">
        <v>127</v>
      </c>
      <c r="B1" s="435"/>
      <c r="C1" s="435"/>
      <c r="D1" s="435"/>
      <c r="E1" s="435"/>
      <c r="F1" s="436"/>
      <c r="H1" s="437" t="s">
        <v>93</v>
      </c>
      <c r="I1" s="438"/>
      <c r="J1" s="438"/>
      <c r="K1" s="438"/>
      <c r="L1" s="438"/>
      <c r="M1" s="438"/>
      <c r="N1" s="438"/>
      <c r="O1" s="438"/>
      <c r="P1" s="438"/>
      <c r="Q1" s="438"/>
    </row>
    <row r="2" spans="1:17" ht="19.899999999999999" customHeight="1" thickBot="1" x14ac:dyDescent="0.25">
      <c r="A2" s="253" t="s">
        <v>30</v>
      </c>
      <c r="B2" s="249" t="s">
        <v>26</v>
      </c>
      <c r="C2" s="247" t="s">
        <v>10</v>
      </c>
      <c r="D2" s="247" t="s">
        <v>29</v>
      </c>
      <c r="E2" s="247" t="s">
        <v>11</v>
      </c>
      <c r="F2" s="248" t="s">
        <v>8</v>
      </c>
      <c r="H2" s="89" t="s">
        <v>4</v>
      </c>
      <c r="I2" s="90" t="s">
        <v>5</v>
      </c>
      <c r="J2" s="90" t="s">
        <v>6</v>
      </c>
      <c r="K2" s="91" t="s">
        <v>7</v>
      </c>
      <c r="L2" s="90" t="s">
        <v>99</v>
      </c>
      <c r="M2" s="90" t="s">
        <v>100</v>
      </c>
      <c r="N2" s="90" t="s">
        <v>101</v>
      </c>
      <c r="O2" s="90" t="s">
        <v>102</v>
      </c>
      <c r="P2" s="90" t="s">
        <v>103</v>
      </c>
      <c r="Q2" s="92" t="s">
        <v>104</v>
      </c>
    </row>
    <row r="3" spans="1:17" ht="19.899999999999999" customHeight="1" x14ac:dyDescent="0.2">
      <c r="A3" s="254" t="s">
        <v>115</v>
      </c>
      <c r="B3" s="250">
        <f>RANK(F3,F3:F11,0)</f>
        <v>1</v>
      </c>
      <c r="C3" s="245">
        <f>'Trénink '!B31+'Trénink '!C31+'Suchá příprava'!S4</f>
        <v>520</v>
      </c>
      <c r="D3" s="246"/>
      <c r="E3" s="257">
        <f>Závody!U5+Závody!AP5+Závody!BJ5+Závody!CD5+Závody!DR5</f>
        <v>242</v>
      </c>
      <c r="F3" s="258">
        <f>SUM(C3:E3)</f>
        <v>762</v>
      </c>
      <c r="H3" s="93"/>
      <c r="I3" s="94"/>
      <c r="J3" s="94"/>
      <c r="K3" s="95"/>
      <c r="L3" s="96"/>
      <c r="M3" s="94"/>
      <c r="N3" s="94"/>
      <c r="O3" s="94"/>
      <c r="P3" s="97"/>
      <c r="Q3" s="98"/>
    </row>
    <row r="4" spans="1:17" ht="19.899999999999999" customHeight="1" x14ac:dyDescent="0.2">
      <c r="A4" s="255" t="s">
        <v>116</v>
      </c>
      <c r="B4" s="251">
        <f>RANK(F4,F3:F11,0)</f>
        <v>6</v>
      </c>
      <c r="C4" s="84">
        <f>'Trénink '!B32+'Trénink '!C32+'Suchá příprava'!S5</f>
        <v>270</v>
      </c>
      <c r="D4" s="85"/>
      <c r="E4" s="257">
        <f>Závody!U6+Závody!AP6+Závody!BJ6+Závody!CD6+Závody!DR6</f>
        <v>139</v>
      </c>
      <c r="F4" s="259">
        <f t="shared" ref="F4:F11" si="0">SUM(C4:E4)</f>
        <v>409</v>
      </c>
      <c r="H4" s="93"/>
      <c r="I4" s="94"/>
      <c r="J4" s="94"/>
      <c r="K4" s="95"/>
      <c r="L4" s="97"/>
      <c r="M4" s="94"/>
      <c r="N4" s="94"/>
      <c r="O4" s="94"/>
      <c r="P4" s="97"/>
      <c r="Q4" s="98"/>
    </row>
    <row r="5" spans="1:17" ht="19.899999999999999" customHeight="1" x14ac:dyDescent="0.2">
      <c r="A5" s="255" t="s">
        <v>117</v>
      </c>
      <c r="B5" s="251">
        <f>RANK(F5,F3:F11,0)</f>
        <v>3</v>
      </c>
      <c r="C5" s="84">
        <f>'Trénink '!B33+'Trénink '!C33+'Suchá příprava'!S6</f>
        <v>475</v>
      </c>
      <c r="D5" s="85"/>
      <c r="E5" s="257">
        <f>Závody!U7+Závody!AP7+Závody!BJ7+Závody!CD7+Závody!DR7</f>
        <v>230</v>
      </c>
      <c r="F5" s="259">
        <f t="shared" si="0"/>
        <v>705</v>
      </c>
      <c r="H5" s="93"/>
      <c r="I5" s="94"/>
      <c r="J5" s="94"/>
      <c r="K5" s="95"/>
      <c r="L5" s="97"/>
      <c r="M5" s="94"/>
      <c r="N5" s="94"/>
      <c r="O5" s="94"/>
      <c r="P5" s="97"/>
      <c r="Q5" s="98"/>
    </row>
    <row r="6" spans="1:17" ht="19.899999999999999" customHeight="1" x14ac:dyDescent="0.2">
      <c r="A6" s="255" t="s">
        <v>138</v>
      </c>
      <c r="B6" s="251">
        <f>RANK(F6,F3:F11,0)</f>
        <v>7</v>
      </c>
      <c r="C6" s="84">
        <f>'Trénink '!B34+'Trénink '!C34+'Suchá příprava'!S7</f>
        <v>270</v>
      </c>
      <c r="D6" s="85"/>
      <c r="E6" s="257">
        <f>Závody!U8+Závody!AP8+Závody!BJ8+Závody!CD8+Závody!DR8</f>
        <v>129</v>
      </c>
      <c r="F6" s="259">
        <f t="shared" si="0"/>
        <v>399</v>
      </c>
      <c r="H6" s="93"/>
      <c r="I6" s="94"/>
      <c r="J6" s="94"/>
      <c r="K6" s="95"/>
      <c r="L6" s="97"/>
      <c r="M6" s="94"/>
      <c r="N6" s="94"/>
      <c r="O6" s="94"/>
      <c r="P6" s="97"/>
      <c r="Q6" s="98"/>
    </row>
    <row r="7" spans="1:17" ht="19.899999999999999" customHeight="1" x14ac:dyDescent="0.2">
      <c r="A7" s="255" t="s">
        <v>130</v>
      </c>
      <c r="B7" s="251">
        <f>RANK(F7,F3:F11,0)</f>
        <v>4</v>
      </c>
      <c r="C7" s="84">
        <f>'Trénink '!B35+'Trénink '!C35+'Suchá příprava'!S8</f>
        <v>410</v>
      </c>
      <c r="D7" s="85"/>
      <c r="E7" s="257">
        <f>Závody!U9+Závody!AP9+Závody!BJ9+Závody!CD9+Závody!DR9</f>
        <v>121</v>
      </c>
      <c r="F7" s="259">
        <f t="shared" si="0"/>
        <v>531</v>
      </c>
      <c r="H7" s="93"/>
      <c r="I7" s="94"/>
      <c r="J7" s="94"/>
      <c r="K7" s="95"/>
      <c r="L7" s="97"/>
      <c r="M7" s="94"/>
      <c r="N7" s="94"/>
      <c r="O7" s="94"/>
      <c r="P7" s="97"/>
      <c r="Q7" s="98"/>
    </row>
    <row r="8" spans="1:17" ht="19.899999999999999" customHeight="1" x14ac:dyDescent="0.2">
      <c r="A8" s="255" t="s">
        <v>131</v>
      </c>
      <c r="B8" s="251">
        <f>RANK(F8,F3:F11,0)</f>
        <v>2</v>
      </c>
      <c r="C8" s="84">
        <f>'Trénink '!B36+'Trénink '!C36+'Suchá příprava'!S9</f>
        <v>500</v>
      </c>
      <c r="D8" s="85"/>
      <c r="E8" s="257">
        <f>Závody!U10+Závody!AP10+Závody!BJ10+Závody!CD10+Závody!DR10</f>
        <v>219</v>
      </c>
      <c r="F8" s="259">
        <f t="shared" si="0"/>
        <v>719</v>
      </c>
      <c r="H8" s="93"/>
      <c r="I8" s="94"/>
      <c r="J8" s="94"/>
      <c r="K8" s="95"/>
      <c r="L8" s="97"/>
      <c r="M8" s="94"/>
      <c r="N8" s="94"/>
      <c r="O8" s="94"/>
      <c r="P8" s="97"/>
      <c r="Q8" s="98"/>
    </row>
    <row r="9" spans="1:17" s="99" customFormat="1" ht="19.899999999999999" customHeight="1" x14ac:dyDescent="0.2">
      <c r="A9" s="255" t="s">
        <v>137</v>
      </c>
      <c r="B9" s="251">
        <f>RANK(F9,F3:F11,0)</f>
        <v>5</v>
      </c>
      <c r="C9" s="84">
        <f>'Trénink '!B37+'Trénink '!C37+'Suchá příprava'!S10</f>
        <v>370</v>
      </c>
      <c r="D9" s="85"/>
      <c r="E9" s="257">
        <f>Závody!U11+Závody!AP11+Závody!BJ11+Závody!CD11+Závody!DR11</f>
        <v>138</v>
      </c>
      <c r="F9" s="259">
        <f t="shared" si="0"/>
        <v>508</v>
      </c>
      <c r="Q9" s="86"/>
    </row>
    <row r="10" spans="1:17" s="99" customFormat="1" ht="19.899999999999999" customHeight="1" x14ac:dyDescent="0.2">
      <c r="A10" s="255" t="s">
        <v>155</v>
      </c>
      <c r="B10" s="251">
        <f>RANK(F10,F3:F11,0)</f>
        <v>9</v>
      </c>
      <c r="C10" s="84">
        <f>'Trénink '!B38+'Trénink '!C38+'Suchá příprava'!S11</f>
        <v>280</v>
      </c>
      <c r="D10" s="85"/>
      <c r="E10" s="257">
        <f>Závody!U12+Závody!AP12+Závody!BJ12+Závody!CD12+Závody!DR12</f>
        <v>60</v>
      </c>
      <c r="F10" s="259">
        <f t="shared" si="0"/>
        <v>340</v>
      </c>
      <c r="Q10" s="86"/>
    </row>
    <row r="11" spans="1:17" ht="19.5" customHeight="1" thickBot="1" x14ac:dyDescent="0.25">
      <c r="A11" s="256" t="s">
        <v>118</v>
      </c>
      <c r="B11" s="252">
        <f>RANK(F11,F3:F11,0)</f>
        <v>8</v>
      </c>
      <c r="C11" s="100">
        <f>'Trénink '!B39+'Trénink '!C39+'Suchá příprava'!S12</f>
        <v>255</v>
      </c>
      <c r="D11" s="184"/>
      <c r="E11" s="257">
        <f>Závody!U13+Závody!AP13+Závody!BJ13+Závody!CD13+Závody!DR13</f>
        <v>143</v>
      </c>
      <c r="F11" s="260">
        <f t="shared" si="0"/>
        <v>398</v>
      </c>
    </row>
  </sheetData>
  <mergeCells count="2">
    <mergeCell ref="A1:F1"/>
    <mergeCell ref="H1:Q1"/>
  </mergeCells>
  <phoneticPr fontId="0" type="noConversion"/>
  <conditionalFormatting sqref="B3:B11">
    <cfRule type="cellIs" dxfId="4" priority="10" stopIfTrue="1" operator="equal">
      <formula>2</formula>
    </cfRule>
    <cfRule type="cellIs" dxfId="3" priority="11" stopIfTrue="1" operator="equal">
      <formula>1</formula>
    </cfRule>
  </conditionalFormatting>
  <conditionalFormatting sqref="J3:J8 N3:N8">
    <cfRule type="expression" dxfId="2" priority="47" stopIfTrue="1">
      <formula>LARGE(($J$3:$J$9),MIN( 3,COUNT($J$3:$J$9)))&lt;=J3</formula>
    </cfRule>
  </conditionalFormatting>
  <conditionalFormatting sqref="H3:H10 L3:L10 P3:P10">
    <cfRule type="top10" dxfId="1" priority="73" stopIfTrue="1" rank="3"/>
  </conditionalFormatting>
  <conditionalFormatting sqref="I3:I10 Q3:Q10 M3:M10">
    <cfRule type="top10" dxfId="0" priority="76" stopIfTrue="1" rank="3"/>
  </conditionalFormatting>
  <conditionalFormatting sqref="F3:F11">
    <cfRule type="colorScale" priority="79">
      <colorScale>
        <cfvo type="min"/>
        <cfvo type="percentile" val="50"/>
        <cfvo type="max"/>
        <color rgb="FFF8696B"/>
        <color rgb="FFFFEB84"/>
        <color rgb="FF63BE7B"/>
      </colorScale>
    </cfRule>
  </conditionalFormatting>
  <conditionalFormatting sqref="E3:E11">
    <cfRule type="colorScale" priority="81">
      <colorScale>
        <cfvo type="min"/>
        <cfvo type="percentile" val="50"/>
        <cfvo type="max"/>
        <color rgb="FFF8696B"/>
        <color rgb="FFFFEB84"/>
        <color rgb="FF63BE7B"/>
      </colorScale>
    </cfRule>
  </conditionalFormatting>
  <conditionalFormatting sqref="C3:C11">
    <cfRule type="colorScale" priority="83">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Z54"/>
  <sheetViews>
    <sheetView zoomScaleNormal="100" workbookViewId="0">
      <pane xSplit="1" ySplit="1" topLeftCell="B23" activePane="bottomRight" state="frozen"/>
      <selection pane="topRight" activeCell="B1" sqref="B1"/>
      <selection pane="bottomLeft" activeCell="A2" sqref="A2"/>
      <selection pane="bottomRight" activeCell="BZ28" sqref="BZ28"/>
    </sheetView>
  </sheetViews>
  <sheetFormatPr defaultColWidth="7.140625" defaultRowHeight="12.75" x14ac:dyDescent="0.2"/>
  <cols>
    <col min="1" max="1" width="28.140625" style="86" bestFit="1" customWidth="1"/>
    <col min="2" max="2" width="10" style="86" customWidth="1"/>
    <col min="3" max="3" width="9.5703125" style="86" customWidth="1"/>
    <col min="4" max="4" width="9.7109375" style="86" customWidth="1"/>
    <col min="5" max="5" width="10.42578125" style="86" customWidth="1"/>
    <col min="6" max="6" width="9.28515625" style="86" customWidth="1"/>
    <col min="7" max="9" width="9.7109375" style="86" customWidth="1"/>
    <col min="10" max="10" width="8.85546875" style="86" customWidth="1"/>
    <col min="11" max="11" width="8" style="86" customWidth="1"/>
    <col min="12" max="12" width="8.85546875" style="86" customWidth="1"/>
    <col min="13" max="65" width="7.140625" style="86"/>
    <col min="66" max="66" width="8.5703125" style="86" bestFit="1" customWidth="1"/>
    <col min="67" max="81" width="7.140625" style="86"/>
    <col min="82" max="82" width="8.7109375" style="86" bestFit="1" customWidth="1"/>
    <col min="83" max="130" width="7.140625" style="86"/>
    <col min="131" max="131" width="7.85546875" style="86" bestFit="1" customWidth="1"/>
    <col min="132" max="181" width="7.140625" style="86"/>
    <col min="182" max="182" width="7.140625" style="99"/>
    <col min="183" max="16384" width="7.140625" style="86"/>
  </cols>
  <sheetData>
    <row r="1" spans="1:182" ht="18.75" thickBot="1" x14ac:dyDescent="0.3">
      <c r="A1" s="113" t="s">
        <v>105</v>
      </c>
      <c r="B1" s="404" t="s">
        <v>108</v>
      </c>
      <c r="C1" s="405"/>
      <c r="D1" s="405"/>
      <c r="E1" s="405"/>
      <c r="F1" s="405"/>
      <c r="G1" s="405"/>
      <c r="H1" s="405"/>
      <c r="I1" s="405"/>
      <c r="J1" s="405"/>
      <c r="K1" s="399"/>
      <c r="L1" s="402" t="s">
        <v>4</v>
      </c>
      <c r="M1" s="403"/>
      <c r="N1" s="403"/>
      <c r="O1" s="403"/>
      <c r="P1" s="403"/>
      <c r="Q1" s="403"/>
      <c r="R1" s="403"/>
      <c r="S1" s="403"/>
      <c r="T1" s="403"/>
      <c r="U1" s="403"/>
      <c r="V1" s="406"/>
      <c r="W1" s="387" t="s">
        <v>5</v>
      </c>
      <c r="X1" s="388"/>
      <c r="Y1" s="388"/>
      <c r="Z1" s="388"/>
      <c r="AA1" s="388"/>
      <c r="AB1" s="388"/>
      <c r="AC1" s="388"/>
      <c r="AD1" s="388"/>
      <c r="AE1" s="388"/>
      <c r="AF1" s="388"/>
      <c r="AG1" s="388"/>
      <c r="AH1" s="388"/>
      <c r="AI1" s="388"/>
      <c r="AJ1" s="388"/>
      <c r="AK1" s="388"/>
      <c r="AL1" s="388"/>
      <c r="AM1" s="388"/>
      <c r="AN1" s="388"/>
      <c r="AO1" s="388"/>
      <c r="AP1" s="388"/>
      <c r="AQ1" s="388"/>
      <c r="AR1" s="389"/>
      <c r="AS1" s="402" t="s">
        <v>6</v>
      </c>
      <c r="AT1" s="403"/>
      <c r="AU1" s="403"/>
      <c r="AV1" s="403"/>
      <c r="AW1" s="403"/>
      <c r="AX1" s="403"/>
      <c r="AY1" s="403"/>
      <c r="AZ1" s="403"/>
      <c r="BA1" s="403"/>
      <c r="BB1" s="403"/>
      <c r="BC1" s="403"/>
      <c r="BD1" s="403"/>
      <c r="BE1" s="403"/>
      <c r="BF1" s="403"/>
      <c r="BG1" s="403"/>
      <c r="BH1" s="403"/>
      <c r="BI1" s="403"/>
      <c r="BJ1" s="403"/>
      <c r="BK1" s="403"/>
      <c r="BL1" s="403"/>
      <c r="BM1" s="403"/>
      <c r="BN1" s="394"/>
      <c r="BO1" s="395" t="s">
        <v>7</v>
      </c>
      <c r="BP1" s="396"/>
      <c r="BQ1" s="396"/>
      <c r="BR1" s="396"/>
      <c r="BS1" s="396"/>
      <c r="BT1" s="396"/>
      <c r="BU1" s="396"/>
      <c r="BV1" s="396"/>
      <c r="BW1" s="396"/>
      <c r="BX1" s="396"/>
      <c r="BY1" s="396"/>
      <c r="BZ1" s="396"/>
      <c r="CA1" s="396"/>
      <c r="CB1" s="396"/>
      <c r="CC1" s="396"/>
      <c r="CD1" s="397"/>
      <c r="CE1" s="392" t="s">
        <v>99</v>
      </c>
      <c r="CF1" s="393"/>
      <c r="CG1" s="393"/>
      <c r="CH1" s="393"/>
      <c r="CI1" s="393"/>
      <c r="CJ1" s="393"/>
      <c r="CK1" s="393"/>
      <c r="CL1" s="393"/>
      <c r="CM1" s="393"/>
      <c r="CN1" s="393"/>
      <c r="CO1" s="393"/>
      <c r="CP1" s="393"/>
      <c r="CQ1" s="393"/>
      <c r="CR1" s="393"/>
      <c r="CS1" s="393"/>
      <c r="CT1" s="393"/>
      <c r="CU1" s="393"/>
      <c r="CV1" s="394"/>
      <c r="CW1" s="387" t="s">
        <v>100</v>
      </c>
      <c r="CX1" s="398"/>
      <c r="CY1" s="398"/>
      <c r="CZ1" s="398"/>
      <c r="DA1" s="398"/>
      <c r="DB1" s="398"/>
      <c r="DC1" s="398"/>
      <c r="DD1" s="398"/>
      <c r="DE1" s="398"/>
      <c r="DF1" s="398"/>
      <c r="DG1" s="398"/>
      <c r="DH1" s="398"/>
      <c r="DI1" s="398"/>
      <c r="DJ1" s="398"/>
      <c r="DK1" s="398"/>
      <c r="DL1" s="399"/>
      <c r="DM1" s="390" t="s">
        <v>101</v>
      </c>
      <c r="DN1" s="391"/>
      <c r="DO1" s="391"/>
      <c r="DP1" s="391"/>
      <c r="DQ1" s="391"/>
      <c r="DR1" s="391"/>
      <c r="DS1" s="391"/>
      <c r="DT1" s="391"/>
      <c r="DU1" s="391"/>
      <c r="DV1" s="391"/>
      <c r="DW1" s="391"/>
      <c r="DX1" s="391"/>
      <c r="DY1" s="391"/>
      <c r="DZ1" s="391"/>
      <c r="EA1" s="391"/>
      <c r="EB1" s="398" t="s">
        <v>102</v>
      </c>
      <c r="EC1" s="398"/>
      <c r="ED1" s="398"/>
      <c r="EE1" s="398"/>
      <c r="EF1" s="398"/>
      <c r="EG1" s="398"/>
      <c r="EH1" s="398"/>
      <c r="EI1" s="398"/>
      <c r="EJ1" s="398"/>
      <c r="EK1" s="398"/>
      <c r="EL1" s="398"/>
      <c r="EM1" s="398"/>
      <c r="EN1" s="398"/>
      <c r="EO1" s="398"/>
      <c r="EP1" s="398"/>
      <c r="EQ1" s="399"/>
      <c r="ER1" s="384" t="s">
        <v>103</v>
      </c>
      <c r="ES1" s="385"/>
      <c r="ET1" s="385"/>
      <c r="EU1" s="385"/>
      <c r="EV1" s="385"/>
      <c r="EW1" s="385"/>
      <c r="EX1" s="385"/>
      <c r="EY1" s="385"/>
      <c r="EZ1" s="385"/>
      <c r="FA1" s="385"/>
      <c r="FB1" s="385"/>
      <c r="FC1" s="385"/>
      <c r="FD1" s="385"/>
      <c r="FE1" s="385"/>
      <c r="FF1" s="385"/>
      <c r="FG1" s="385"/>
      <c r="FH1" s="385"/>
      <c r="FI1" s="386"/>
      <c r="FJ1" s="381" t="s">
        <v>104</v>
      </c>
      <c r="FK1" s="382"/>
      <c r="FL1" s="382"/>
      <c r="FM1" s="382"/>
      <c r="FN1" s="382"/>
      <c r="FO1" s="382"/>
      <c r="FP1" s="382"/>
      <c r="FQ1" s="382"/>
      <c r="FR1" s="382"/>
      <c r="FS1" s="382"/>
      <c r="FT1" s="382"/>
      <c r="FU1" s="382"/>
      <c r="FV1" s="382"/>
      <c r="FW1" s="382"/>
      <c r="FX1" s="382"/>
      <c r="FY1" s="382"/>
      <c r="FZ1" s="383"/>
    </row>
    <row r="2" spans="1:182" ht="16.5" customHeight="1" thickBot="1" x14ac:dyDescent="0.25">
      <c r="A2" s="400" t="s">
        <v>30</v>
      </c>
      <c r="B2" s="111" t="s">
        <v>0</v>
      </c>
      <c r="C2" s="108" t="s">
        <v>107</v>
      </c>
      <c r="D2" s="108" t="s">
        <v>1</v>
      </c>
      <c r="E2" s="108" t="s">
        <v>2</v>
      </c>
      <c r="F2" s="108" t="s">
        <v>3</v>
      </c>
      <c r="G2" s="108" t="s">
        <v>0</v>
      </c>
      <c r="H2" s="108" t="s">
        <v>107</v>
      </c>
      <c r="I2" s="108" t="s">
        <v>1</v>
      </c>
      <c r="J2" s="108" t="s">
        <v>2</v>
      </c>
      <c r="K2" s="106" t="s">
        <v>110</v>
      </c>
      <c r="L2" s="111" t="s">
        <v>0</v>
      </c>
      <c r="M2" s="108" t="s">
        <v>3</v>
      </c>
      <c r="N2" s="108" t="s">
        <v>0</v>
      </c>
      <c r="O2" s="111" t="s">
        <v>3</v>
      </c>
      <c r="P2" s="108" t="s">
        <v>0</v>
      </c>
      <c r="Q2" s="108" t="s">
        <v>3</v>
      </c>
      <c r="R2" s="111" t="s">
        <v>0</v>
      </c>
      <c r="S2" s="108" t="s">
        <v>1</v>
      </c>
      <c r="T2" s="108" t="s">
        <v>2</v>
      </c>
      <c r="U2" s="111" t="s">
        <v>3</v>
      </c>
      <c r="V2" s="50" t="s">
        <v>110</v>
      </c>
      <c r="W2" s="314" t="s">
        <v>0</v>
      </c>
      <c r="X2" s="286" t="s">
        <v>107</v>
      </c>
      <c r="Y2" s="286" t="s">
        <v>2</v>
      </c>
      <c r="Z2" s="285" t="s">
        <v>3</v>
      </c>
      <c r="AA2" s="286" t="s">
        <v>0</v>
      </c>
      <c r="AB2" s="286" t="s">
        <v>107</v>
      </c>
      <c r="AC2" s="285" t="s">
        <v>1</v>
      </c>
      <c r="AD2" s="286" t="s">
        <v>2</v>
      </c>
      <c r="AE2" s="286" t="s">
        <v>3</v>
      </c>
      <c r="AF2" s="285" t="s">
        <v>0</v>
      </c>
      <c r="AG2" s="286" t="s">
        <v>107</v>
      </c>
      <c r="AH2" s="286" t="s">
        <v>1</v>
      </c>
      <c r="AI2" s="285" t="s">
        <v>2</v>
      </c>
      <c r="AJ2" s="286" t="s">
        <v>3</v>
      </c>
      <c r="AK2" s="286" t="s">
        <v>0</v>
      </c>
      <c r="AL2" s="285" t="s">
        <v>107</v>
      </c>
      <c r="AM2" s="287" t="s">
        <v>1</v>
      </c>
      <c r="AN2" s="286" t="s">
        <v>2</v>
      </c>
      <c r="AO2" s="286" t="s">
        <v>3</v>
      </c>
      <c r="AP2" s="286" t="s">
        <v>0</v>
      </c>
      <c r="AQ2" s="286" t="s">
        <v>107</v>
      </c>
      <c r="AR2" s="288" t="s">
        <v>110</v>
      </c>
      <c r="AS2" s="300" t="s">
        <v>1</v>
      </c>
      <c r="AT2" s="301" t="s">
        <v>2</v>
      </c>
      <c r="AU2" s="301" t="s">
        <v>0</v>
      </c>
      <c r="AV2" s="302" t="s">
        <v>107</v>
      </c>
      <c r="AW2" s="301" t="s">
        <v>1</v>
      </c>
      <c r="AX2" s="301" t="s">
        <v>2</v>
      </c>
      <c r="AY2" s="302" t="s">
        <v>3</v>
      </c>
      <c r="AZ2" s="301" t="s">
        <v>0</v>
      </c>
      <c r="BA2" s="302" t="s">
        <v>107</v>
      </c>
      <c r="BB2" s="301" t="s">
        <v>1</v>
      </c>
      <c r="BC2" s="302" t="s">
        <v>2</v>
      </c>
      <c r="BD2" s="301" t="s">
        <v>3</v>
      </c>
      <c r="BE2" s="301" t="s">
        <v>0</v>
      </c>
      <c r="BF2" s="302" t="s">
        <v>107</v>
      </c>
      <c r="BG2" s="301" t="s">
        <v>1</v>
      </c>
      <c r="BH2" s="301" t="s">
        <v>2</v>
      </c>
      <c r="BI2" s="108" t="s">
        <v>3</v>
      </c>
      <c r="BJ2" s="331" t="s">
        <v>0</v>
      </c>
      <c r="BK2" s="327" t="s">
        <v>107</v>
      </c>
      <c r="BL2" s="327" t="s">
        <v>1</v>
      </c>
      <c r="BM2" s="327" t="s">
        <v>2</v>
      </c>
      <c r="BN2" s="50" t="s">
        <v>110</v>
      </c>
      <c r="BO2" s="286" t="s">
        <v>3</v>
      </c>
      <c r="BP2" s="286" t="s">
        <v>0</v>
      </c>
      <c r="BQ2" s="285" t="s">
        <v>107</v>
      </c>
      <c r="BR2" s="286" t="s">
        <v>1</v>
      </c>
      <c r="BS2" s="286" t="s">
        <v>2</v>
      </c>
      <c r="BT2" s="285" t="s">
        <v>3</v>
      </c>
      <c r="BU2" s="286" t="s">
        <v>0</v>
      </c>
      <c r="BV2" s="286" t="s">
        <v>107</v>
      </c>
      <c r="BW2" s="285" t="s">
        <v>1</v>
      </c>
      <c r="BX2" s="286" t="s">
        <v>2</v>
      </c>
      <c r="BY2" s="301" t="s">
        <v>3</v>
      </c>
      <c r="BZ2" s="349" t="s">
        <v>0</v>
      </c>
      <c r="CA2" s="348" t="s">
        <v>107</v>
      </c>
      <c r="CB2" s="348" t="s">
        <v>2</v>
      </c>
      <c r="CC2" s="345" t="s">
        <v>3</v>
      </c>
      <c r="CD2" s="51" t="s">
        <v>110</v>
      </c>
      <c r="CE2" s="111"/>
      <c r="CF2" s="108"/>
      <c r="CG2" s="108"/>
      <c r="CH2" s="111"/>
      <c r="CI2" s="108"/>
      <c r="CJ2" s="108"/>
      <c r="CK2" s="108"/>
      <c r="CL2" s="111"/>
      <c r="CM2" s="111"/>
      <c r="CN2" s="108"/>
      <c r="CO2" s="108"/>
      <c r="CP2" s="111"/>
      <c r="CQ2" s="108"/>
      <c r="CR2" s="108"/>
      <c r="CS2" s="108"/>
      <c r="CT2" s="111"/>
      <c r="CU2" s="108"/>
      <c r="CV2" s="51" t="s">
        <v>110</v>
      </c>
      <c r="CW2" s="108"/>
      <c r="CX2" s="111"/>
      <c r="CY2" s="108"/>
      <c r="CZ2" s="108"/>
      <c r="DA2" s="108"/>
      <c r="DB2" s="111"/>
      <c r="DC2" s="108"/>
      <c r="DD2" s="111"/>
      <c r="DE2" s="108"/>
      <c r="DF2" s="111"/>
      <c r="DG2" s="108"/>
      <c r="DH2" s="108"/>
      <c r="DI2" s="108"/>
      <c r="DJ2" s="111"/>
      <c r="DK2" s="108"/>
      <c r="DL2" s="51" t="s">
        <v>110</v>
      </c>
      <c r="DM2" s="108"/>
      <c r="DN2" s="108"/>
      <c r="DO2" s="111"/>
      <c r="DP2" s="108"/>
      <c r="DQ2" s="111"/>
      <c r="DR2" s="108"/>
      <c r="DS2" s="111"/>
      <c r="DT2" s="108"/>
      <c r="DU2" s="108"/>
      <c r="DV2" s="108"/>
      <c r="DW2" s="111"/>
      <c r="DX2" s="108"/>
      <c r="DY2" s="108"/>
      <c r="DZ2" s="111"/>
      <c r="EA2" s="51" t="s">
        <v>110</v>
      </c>
      <c r="EB2" s="111"/>
      <c r="EC2" s="108"/>
      <c r="ED2" s="108"/>
      <c r="EE2" s="111"/>
      <c r="EF2" s="108"/>
      <c r="EG2" s="111"/>
      <c r="EH2" s="108"/>
      <c r="EI2" s="108"/>
      <c r="EJ2" s="108"/>
      <c r="EK2" s="111"/>
      <c r="EL2" s="108"/>
      <c r="EM2" s="111"/>
      <c r="EN2" s="108"/>
      <c r="EO2" s="108"/>
      <c r="EP2" s="111"/>
      <c r="EQ2" s="51" t="s">
        <v>110</v>
      </c>
      <c r="ER2" s="111"/>
      <c r="ES2" s="111"/>
      <c r="ET2" s="108"/>
      <c r="EU2" s="108"/>
      <c r="EV2" s="111"/>
      <c r="EW2" s="108"/>
      <c r="EX2" s="108"/>
      <c r="EY2" s="111"/>
      <c r="EZ2" s="108"/>
      <c r="FA2" s="111"/>
      <c r="FB2" s="108"/>
      <c r="FC2" s="111"/>
      <c r="FD2" s="108"/>
      <c r="FE2" s="108"/>
      <c r="FF2" s="111"/>
      <c r="FG2" s="108"/>
      <c r="FH2" s="111"/>
      <c r="FI2" s="51" t="s">
        <v>110</v>
      </c>
      <c r="FJ2" s="108"/>
      <c r="FK2" s="108"/>
      <c r="FL2" s="111"/>
      <c r="FM2" s="108"/>
      <c r="FN2" s="108"/>
      <c r="FO2" s="111"/>
      <c r="FP2" s="108"/>
      <c r="FQ2" s="111"/>
      <c r="FR2" s="108"/>
      <c r="FS2" s="111"/>
      <c r="FT2" s="111"/>
      <c r="FU2" s="108"/>
      <c r="FV2" s="108"/>
      <c r="FW2" s="108"/>
      <c r="FX2" s="108"/>
      <c r="FY2" s="108"/>
      <c r="FZ2" s="51" t="s">
        <v>110</v>
      </c>
    </row>
    <row r="3" spans="1:182" ht="16.5" customHeight="1" thickBot="1" x14ac:dyDescent="0.25">
      <c r="A3" s="401"/>
      <c r="B3" s="111" t="s">
        <v>135</v>
      </c>
      <c r="C3" s="108" t="s">
        <v>120</v>
      </c>
      <c r="D3" s="108" t="s">
        <v>121</v>
      </c>
      <c r="E3" s="108" t="s">
        <v>122</v>
      </c>
      <c r="F3" s="178" t="s">
        <v>123</v>
      </c>
      <c r="G3" s="108" t="s">
        <v>136</v>
      </c>
      <c r="H3" s="108" t="s">
        <v>124</v>
      </c>
      <c r="I3" s="108" t="s">
        <v>125</v>
      </c>
      <c r="J3" s="108" t="s">
        <v>126</v>
      </c>
      <c r="K3" s="107" t="s">
        <v>108</v>
      </c>
      <c r="L3" s="111" t="s">
        <v>142</v>
      </c>
      <c r="M3" s="108" t="s">
        <v>144</v>
      </c>
      <c r="N3" s="108" t="s">
        <v>145</v>
      </c>
      <c r="O3" s="111" t="s">
        <v>146</v>
      </c>
      <c r="P3" s="108" t="s">
        <v>147</v>
      </c>
      <c r="Q3" s="108" t="s">
        <v>148</v>
      </c>
      <c r="R3" s="111" t="s">
        <v>183</v>
      </c>
      <c r="S3" s="108" t="s">
        <v>184</v>
      </c>
      <c r="T3" s="108" t="s">
        <v>185</v>
      </c>
      <c r="U3" s="111" t="s">
        <v>186</v>
      </c>
      <c r="V3" s="53" t="s">
        <v>4</v>
      </c>
      <c r="W3" s="303" t="s">
        <v>187</v>
      </c>
      <c r="X3" s="108" t="s">
        <v>188</v>
      </c>
      <c r="Y3" s="108" t="s">
        <v>190</v>
      </c>
      <c r="Z3" s="111" t="s">
        <v>191</v>
      </c>
      <c r="AA3" s="108" t="s">
        <v>192</v>
      </c>
      <c r="AB3" s="108" t="s">
        <v>193</v>
      </c>
      <c r="AC3" s="111" t="s">
        <v>194</v>
      </c>
      <c r="AD3" s="108" t="s">
        <v>195</v>
      </c>
      <c r="AE3" s="108" t="s">
        <v>196</v>
      </c>
      <c r="AF3" s="111" t="s">
        <v>201</v>
      </c>
      <c r="AG3" s="108" t="s">
        <v>200</v>
      </c>
      <c r="AH3" s="108" t="s">
        <v>199</v>
      </c>
      <c r="AI3" s="111" t="s">
        <v>198</v>
      </c>
      <c r="AJ3" s="108" t="s">
        <v>197</v>
      </c>
      <c r="AK3" s="108" t="s">
        <v>208</v>
      </c>
      <c r="AL3" s="111" t="s">
        <v>209</v>
      </c>
      <c r="AM3" s="109" t="s">
        <v>210</v>
      </c>
      <c r="AN3" s="108" t="s">
        <v>211</v>
      </c>
      <c r="AO3" s="108" t="s">
        <v>212</v>
      </c>
      <c r="AP3" s="108" t="s">
        <v>213</v>
      </c>
      <c r="AQ3" s="108" t="s">
        <v>214</v>
      </c>
      <c r="AR3" s="107" t="s">
        <v>4</v>
      </c>
      <c r="AS3" s="303" t="s">
        <v>217</v>
      </c>
      <c r="AT3" s="108" t="s">
        <v>218</v>
      </c>
      <c r="AU3" s="108" t="s">
        <v>219</v>
      </c>
      <c r="AV3" s="111" t="s">
        <v>231</v>
      </c>
      <c r="AW3" s="108" t="s">
        <v>232</v>
      </c>
      <c r="AX3" s="108" t="s">
        <v>233</v>
      </c>
      <c r="AY3" s="170" t="s">
        <v>234</v>
      </c>
      <c r="AZ3" s="108" t="s">
        <v>235</v>
      </c>
      <c r="BA3" s="111" t="s">
        <v>236</v>
      </c>
      <c r="BB3" s="178">
        <v>43054</v>
      </c>
      <c r="BC3" s="111" t="s">
        <v>238</v>
      </c>
      <c r="BD3" s="108" t="s">
        <v>239</v>
      </c>
      <c r="BE3" s="108" t="s">
        <v>243</v>
      </c>
      <c r="BF3" s="111" t="s">
        <v>244</v>
      </c>
      <c r="BG3" s="108" t="s">
        <v>245</v>
      </c>
      <c r="BH3" s="108" t="s">
        <v>246</v>
      </c>
      <c r="BI3" s="108" t="s">
        <v>247</v>
      </c>
      <c r="BJ3" s="332" t="s">
        <v>248</v>
      </c>
      <c r="BK3" s="109" t="s">
        <v>249</v>
      </c>
      <c r="BL3" s="109" t="s">
        <v>250</v>
      </c>
      <c r="BM3" s="109" t="s">
        <v>251</v>
      </c>
      <c r="BN3" s="53" t="s">
        <v>6</v>
      </c>
      <c r="BO3" s="111" t="s">
        <v>253</v>
      </c>
      <c r="BP3" s="108" t="s">
        <v>260</v>
      </c>
      <c r="BQ3" s="108" t="s">
        <v>261</v>
      </c>
      <c r="BR3" s="111" t="s">
        <v>262</v>
      </c>
      <c r="BS3" s="108" t="s">
        <v>263</v>
      </c>
      <c r="BT3" s="108" t="s">
        <v>264</v>
      </c>
      <c r="BU3" s="111" t="s">
        <v>265</v>
      </c>
      <c r="BV3" s="108" t="s">
        <v>273</v>
      </c>
      <c r="BW3" s="108" t="s">
        <v>266</v>
      </c>
      <c r="BX3" s="111" t="s">
        <v>267</v>
      </c>
      <c r="BY3" s="163" t="s">
        <v>268</v>
      </c>
      <c r="BZ3" s="163" t="s">
        <v>269</v>
      </c>
      <c r="CA3" s="346">
        <v>43453</v>
      </c>
      <c r="CB3" s="163" t="s">
        <v>270</v>
      </c>
      <c r="CC3" s="163" t="s">
        <v>271</v>
      </c>
      <c r="CD3" s="53" t="s">
        <v>7</v>
      </c>
      <c r="CE3" s="111"/>
      <c r="CF3" s="108"/>
      <c r="CG3" s="108"/>
      <c r="CH3" s="111"/>
      <c r="CI3" s="108"/>
      <c r="CJ3" s="111"/>
      <c r="CK3" s="108"/>
      <c r="CL3" s="108"/>
      <c r="CM3" s="111"/>
      <c r="CN3" s="108"/>
      <c r="CO3" s="111"/>
      <c r="CP3" s="108"/>
      <c r="CQ3" s="108"/>
      <c r="CR3" s="111"/>
      <c r="CS3" s="108"/>
      <c r="CT3" s="111"/>
      <c r="CU3" s="108"/>
      <c r="CV3" s="53" t="s">
        <v>99</v>
      </c>
      <c r="CW3" s="111"/>
      <c r="CX3" s="108"/>
      <c r="CY3" s="111"/>
      <c r="CZ3" s="108"/>
      <c r="DA3" s="111"/>
      <c r="DB3" s="108"/>
      <c r="DC3" s="108"/>
      <c r="DD3" s="111"/>
      <c r="DE3" s="108"/>
      <c r="DF3" s="111"/>
      <c r="DG3" s="111"/>
      <c r="DH3" s="111"/>
      <c r="DI3" s="111"/>
      <c r="DJ3" s="111"/>
      <c r="DK3" s="170"/>
      <c r="DL3" s="53" t="s">
        <v>100</v>
      </c>
      <c r="DM3" s="111"/>
      <c r="DN3" s="108"/>
      <c r="DO3" s="108"/>
      <c r="DP3" s="111"/>
      <c r="DQ3" s="108"/>
      <c r="DR3" s="111"/>
      <c r="DS3" s="108"/>
      <c r="DT3" s="108"/>
      <c r="DU3" s="111"/>
      <c r="DV3" s="108"/>
      <c r="DW3" s="111"/>
      <c r="DX3" s="108"/>
      <c r="DY3" s="111"/>
      <c r="DZ3" s="108"/>
      <c r="EA3" s="53" t="s">
        <v>101</v>
      </c>
      <c r="EB3" s="111"/>
      <c r="EC3" s="108"/>
      <c r="ED3" s="108"/>
      <c r="EE3" s="111"/>
      <c r="EF3" s="108"/>
      <c r="EG3" s="111"/>
      <c r="EH3" s="108"/>
      <c r="EI3" s="108"/>
      <c r="EJ3" s="108"/>
      <c r="EK3" s="111"/>
      <c r="EL3" s="108"/>
      <c r="EM3" s="111"/>
      <c r="EN3" s="108"/>
      <c r="EO3" s="108"/>
      <c r="EP3" s="111"/>
      <c r="EQ3" s="53" t="s">
        <v>102</v>
      </c>
      <c r="ER3" s="174"/>
      <c r="ES3" s="171"/>
      <c r="ET3" s="171"/>
      <c r="EU3" s="174"/>
      <c r="EV3" s="171"/>
      <c r="EW3" s="174"/>
      <c r="EX3" s="171"/>
      <c r="EY3" s="174"/>
      <c r="EZ3" s="171"/>
      <c r="FA3" s="174"/>
      <c r="FB3" s="171"/>
      <c r="FC3" s="174"/>
      <c r="FD3" s="171"/>
      <c r="FE3" s="171"/>
      <c r="FF3" s="174"/>
      <c r="FG3" s="171"/>
      <c r="FH3" s="174"/>
      <c r="FI3" s="53" t="s">
        <v>103</v>
      </c>
      <c r="FJ3" s="174"/>
      <c r="FK3" s="171"/>
      <c r="FL3" s="171"/>
      <c r="FM3" s="174"/>
      <c r="FN3" s="171"/>
      <c r="FO3" s="174"/>
      <c r="FP3" s="171"/>
      <c r="FQ3" s="171"/>
      <c r="FR3" s="174"/>
      <c r="FS3" s="174"/>
      <c r="FT3" s="171"/>
      <c r="FU3" s="174"/>
      <c r="FV3" s="174"/>
      <c r="FW3" s="174"/>
      <c r="FX3" s="174"/>
      <c r="FY3" s="171"/>
      <c r="FZ3" s="53" t="s">
        <v>104</v>
      </c>
    </row>
    <row r="4" spans="1:182" ht="16.5" customHeight="1" thickBot="1" x14ac:dyDescent="0.3">
      <c r="A4" s="112" t="s">
        <v>115</v>
      </c>
      <c r="B4" s="82">
        <v>5</v>
      </c>
      <c r="C4" s="82">
        <v>5</v>
      </c>
      <c r="D4" s="82">
        <v>5</v>
      </c>
      <c r="E4" s="82">
        <v>5</v>
      </c>
      <c r="F4" s="82">
        <v>5</v>
      </c>
      <c r="G4" s="82">
        <v>5</v>
      </c>
      <c r="H4" s="82">
        <v>5</v>
      </c>
      <c r="I4" s="82">
        <v>5</v>
      </c>
      <c r="J4" s="82">
        <v>5</v>
      </c>
      <c r="K4" s="56">
        <f t="shared" ref="K4:K9" si="0">SUM(B4:J4)</f>
        <v>45</v>
      </c>
      <c r="L4" s="79">
        <v>5</v>
      </c>
      <c r="M4" s="79">
        <v>5</v>
      </c>
      <c r="N4" s="79">
        <v>5</v>
      </c>
      <c r="O4" s="79">
        <v>5</v>
      </c>
      <c r="P4" s="79">
        <v>5</v>
      </c>
      <c r="Q4" s="79">
        <v>5</v>
      </c>
      <c r="R4" s="79">
        <v>5</v>
      </c>
      <c r="S4" s="79">
        <v>5</v>
      </c>
      <c r="T4" s="79"/>
      <c r="U4" s="79"/>
      <c r="V4" s="56">
        <f t="shared" ref="V4:V12" si="1">SUM(L4:U4)</f>
        <v>40</v>
      </c>
      <c r="W4" s="315">
        <v>5</v>
      </c>
      <c r="X4" s="79">
        <v>5</v>
      </c>
      <c r="Y4" s="79">
        <v>5</v>
      </c>
      <c r="Z4" s="79">
        <v>5</v>
      </c>
      <c r="AA4" s="79">
        <v>5</v>
      </c>
      <c r="AB4" s="79">
        <v>5</v>
      </c>
      <c r="AC4" s="79">
        <v>5</v>
      </c>
      <c r="AD4" s="79">
        <v>5</v>
      </c>
      <c r="AE4" s="79">
        <v>5</v>
      </c>
      <c r="AF4" s="79">
        <v>5</v>
      </c>
      <c r="AG4" s="79">
        <v>5</v>
      </c>
      <c r="AH4" s="79">
        <v>5</v>
      </c>
      <c r="AI4" s="79">
        <v>5</v>
      </c>
      <c r="AJ4" s="79">
        <v>5</v>
      </c>
      <c r="AK4" s="79">
        <v>5</v>
      </c>
      <c r="AL4" s="79">
        <v>5</v>
      </c>
      <c r="AM4" s="282">
        <v>5</v>
      </c>
      <c r="AN4" s="76">
        <v>5</v>
      </c>
      <c r="AO4" s="76"/>
      <c r="AP4" s="76">
        <v>5</v>
      </c>
      <c r="AQ4" s="76">
        <v>5</v>
      </c>
      <c r="AR4" s="173">
        <f>SUM(W4:AQ4)</f>
        <v>100</v>
      </c>
      <c r="AS4" s="304">
        <v>5</v>
      </c>
      <c r="AT4" s="64">
        <v>5</v>
      </c>
      <c r="AU4" s="64">
        <v>5</v>
      </c>
      <c r="AV4" s="64">
        <v>5</v>
      </c>
      <c r="AW4" s="64">
        <v>5</v>
      </c>
      <c r="AX4" s="64">
        <v>5</v>
      </c>
      <c r="AY4" s="67">
        <v>5</v>
      </c>
      <c r="AZ4" s="64">
        <v>5</v>
      </c>
      <c r="BA4" s="64">
        <v>5</v>
      </c>
      <c r="BB4" s="67">
        <v>5</v>
      </c>
      <c r="BC4" s="64">
        <v>5</v>
      </c>
      <c r="BD4" s="67">
        <v>5</v>
      </c>
      <c r="BE4" s="64">
        <v>5</v>
      </c>
      <c r="BF4" s="67">
        <v>5</v>
      </c>
      <c r="BG4" s="64">
        <v>5</v>
      </c>
      <c r="BH4" s="298">
        <v>5</v>
      </c>
      <c r="BI4" s="298">
        <v>5</v>
      </c>
      <c r="BJ4" s="333">
        <v>5</v>
      </c>
      <c r="BK4" s="328">
        <v>5</v>
      </c>
      <c r="BL4" s="328">
        <v>5</v>
      </c>
      <c r="BM4" s="328">
        <v>5</v>
      </c>
      <c r="BN4" s="56">
        <f t="shared" ref="BN4:BN12" si="2">SUM(AS4:BM4)</f>
        <v>105</v>
      </c>
      <c r="BO4" s="148">
        <v>5</v>
      </c>
      <c r="BP4" s="148">
        <v>5</v>
      </c>
      <c r="BQ4" s="166">
        <v>5</v>
      </c>
      <c r="BR4" s="145">
        <v>5</v>
      </c>
      <c r="BS4" s="145">
        <v>5</v>
      </c>
      <c r="BT4" s="145">
        <v>5</v>
      </c>
      <c r="BU4" s="168">
        <v>5</v>
      </c>
      <c r="BV4" s="145">
        <v>5</v>
      </c>
      <c r="BW4" s="145">
        <v>5</v>
      </c>
      <c r="BX4" s="145">
        <v>5</v>
      </c>
      <c r="BY4" s="168">
        <v>5</v>
      </c>
      <c r="BZ4" s="168">
        <v>5</v>
      </c>
      <c r="CA4" s="168">
        <v>5</v>
      </c>
      <c r="CB4" s="168">
        <v>5</v>
      </c>
      <c r="CC4" s="168">
        <v>5</v>
      </c>
      <c r="CD4" s="336">
        <f>SUM(BO4:CC4)</f>
        <v>75</v>
      </c>
      <c r="CE4" s="70"/>
      <c r="CF4" s="70"/>
      <c r="CG4" s="168"/>
      <c r="CH4" s="70"/>
      <c r="CI4" s="70"/>
      <c r="CJ4" s="70"/>
      <c r="CK4" s="70"/>
      <c r="CL4" s="70"/>
      <c r="CM4" s="48"/>
      <c r="CN4" s="48"/>
      <c r="CO4" s="48"/>
      <c r="CP4" s="48"/>
      <c r="CQ4" s="70"/>
      <c r="CR4" s="70"/>
      <c r="CS4" s="70"/>
      <c r="CT4" s="70"/>
      <c r="CU4" s="70"/>
      <c r="CV4" s="56">
        <f t="shared" ref="CV4:CV12" si="3">SUM(CE4:CU4)</f>
        <v>0</v>
      </c>
      <c r="CW4" s="43"/>
      <c r="CX4" s="43"/>
      <c r="CY4" s="43"/>
      <c r="CZ4" s="43"/>
      <c r="DA4" s="43"/>
      <c r="DB4" s="43"/>
      <c r="DC4" s="43"/>
      <c r="DD4" s="43"/>
      <c r="DE4" s="43"/>
      <c r="DF4" s="43"/>
      <c r="DG4" s="79"/>
      <c r="DH4" s="79"/>
      <c r="DI4" s="79"/>
      <c r="DJ4" s="79"/>
      <c r="DK4" s="79"/>
      <c r="DL4" s="56">
        <f t="shared" ref="DL4:DL12" si="4">SUM(CW4:DK4)</f>
        <v>0</v>
      </c>
      <c r="DM4" s="48"/>
      <c r="DN4" s="48"/>
      <c r="DO4" s="48"/>
      <c r="DP4" s="48"/>
      <c r="DQ4" s="48"/>
      <c r="DR4" s="48"/>
      <c r="DS4" s="48"/>
      <c r="DT4" s="48"/>
      <c r="DU4" s="48"/>
      <c r="DV4" s="48"/>
      <c r="DW4" s="48"/>
      <c r="DX4" s="48"/>
      <c r="DY4" s="48"/>
      <c r="DZ4" s="48"/>
      <c r="EA4" s="56">
        <f t="shared" ref="EA4:EA12" si="5">SUM(DM4:DZ4)</f>
        <v>0</v>
      </c>
      <c r="EB4" s="48"/>
      <c r="EC4" s="72"/>
      <c r="ED4" s="72"/>
      <c r="EE4" s="72"/>
      <c r="EF4" s="72"/>
      <c r="EG4" s="72"/>
      <c r="EH4" s="72"/>
      <c r="EI4" s="72"/>
      <c r="EJ4" s="72"/>
      <c r="EK4" s="72"/>
      <c r="EL4" s="72"/>
      <c r="EM4" s="72"/>
      <c r="EN4" s="72"/>
      <c r="EO4" s="72"/>
      <c r="EP4" s="72"/>
      <c r="EQ4" s="172">
        <f t="shared" ref="EQ4:EQ12" si="6">SUM(EB4:EP4)</f>
        <v>0</v>
      </c>
      <c r="ER4" s="76"/>
      <c r="ES4" s="76"/>
      <c r="ET4" s="76"/>
      <c r="EU4" s="76"/>
      <c r="EV4" s="76"/>
      <c r="EW4" s="76"/>
      <c r="EX4" s="76"/>
      <c r="EY4" s="76"/>
      <c r="EZ4" s="76"/>
      <c r="FA4" s="76"/>
      <c r="FB4" s="76"/>
      <c r="FC4" s="76"/>
      <c r="FD4" s="76"/>
      <c r="FE4" s="76"/>
      <c r="FF4" s="76"/>
      <c r="FG4" s="76"/>
      <c r="FH4" s="76"/>
      <c r="FI4" s="175">
        <f t="shared" ref="FI4:FI12" si="7">SUM(ER4:FH4)</f>
        <v>0</v>
      </c>
      <c r="FJ4" s="76"/>
      <c r="FK4" s="176"/>
      <c r="FL4" s="76"/>
      <c r="FM4" s="76"/>
      <c r="FN4" s="76"/>
      <c r="FO4" s="76"/>
      <c r="FP4" s="176"/>
      <c r="FQ4" s="176"/>
      <c r="FR4" s="76"/>
      <c r="FS4" s="76"/>
      <c r="FT4" s="76"/>
      <c r="FU4" s="176"/>
      <c r="FV4" s="76"/>
      <c r="FW4" s="76"/>
      <c r="FX4" s="76"/>
      <c r="FY4" s="76"/>
      <c r="FZ4" s="173">
        <f t="shared" ref="FZ4:FZ9" si="8">SUM(FJ4:FY4)</f>
        <v>0</v>
      </c>
    </row>
    <row r="5" spans="1:182" ht="16.5" customHeight="1" thickBot="1" x14ac:dyDescent="0.3">
      <c r="A5" s="101" t="s">
        <v>116</v>
      </c>
      <c r="B5" s="80">
        <v>5</v>
      </c>
      <c r="C5" s="80">
        <v>5</v>
      </c>
      <c r="D5" s="80">
        <v>5</v>
      </c>
      <c r="E5" s="80">
        <v>5</v>
      </c>
      <c r="F5" s="80">
        <v>5</v>
      </c>
      <c r="G5" s="80"/>
      <c r="H5" s="80"/>
      <c r="I5" s="80"/>
      <c r="J5" s="80"/>
      <c r="K5" s="54">
        <f t="shared" si="0"/>
        <v>25</v>
      </c>
      <c r="L5" s="80">
        <v>5</v>
      </c>
      <c r="M5" s="80"/>
      <c r="N5" s="80"/>
      <c r="O5" s="80"/>
      <c r="P5" s="80"/>
      <c r="Q5" s="80"/>
      <c r="R5" s="80"/>
      <c r="S5" s="80">
        <v>5</v>
      </c>
      <c r="T5" s="80"/>
      <c r="U5" s="80">
        <v>5</v>
      </c>
      <c r="V5" s="56">
        <f t="shared" si="1"/>
        <v>15</v>
      </c>
      <c r="W5" s="316">
        <v>5</v>
      </c>
      <c r="X5" s="80">
        <v>5</v>
      </c>
      <c r="Y5" s="80"/>
      <c r="Z5" s="80">
        <v>5</v>
      </c>
      <c r="AA5" s="80">
        <v>5</v>
      </c>
      <c r="AB5" s="80"/>
      <c r="AC5" s="80"/>
      <c r="AD5" s="80">
        <v>5</v>
      </c>
      <c r="AE5" s="80">
        <v>5</v>
      </c>
      <c r="AF5" s="80">
        <v>5</v>
      </c>
      <c r="AG5" s="80">
        <v>5</v>
      </c>
      <c r="AH5" s="80">
        <v>5</v>
      </c>
      <c r="AI5" s="80">
        <v>5</v>
      </c>
      <c r="AJ5" s="80">
        <v>5</v>
      </c>
      <c r="AK5" s="80">
        <v>5</v>
      </c>
      <c r="AL5" s="80">
        <v>5</v>
      </c>
      <c r="AM5" s="283">
        <v>5</v>
      </c>
      <c r="AN5" s="281">
        <v>5</v>
      </c>
      <c r="AO5" s="281">
        <v>5</v>
      </c>
      <c r="AP5" s="281">
        <v>5</v>
      </c>
      <c r="AQ5" s="281"/>
      <c r="AR5" s="173">
        <f t="shared" ref="AR5:AR12" si="9">SUM(W5:AQ5)</f>
        <v>85</v>
      </c>
      <c r="AS5" s="305"/>
      <c r="AT5" s="65">
        <v>5</v>
      </c>
      <c r="AU5" s="65"/>
      <c r="AV5" s="65"/>
      <c r="AW5" s="65"/>
      <c r="AX5" s="65"/>
      <c r="AY5" s="68"/>
      <c r="AZ5" s="65">
        <v>5</v>
      </c>
      <c r="BA5" s="65">
        <v>5</v>
      </c>
      <c r="BB5" s="68">
        <v>5</v>
      </c>
      <c r="BC5" s="65">
        <v>5</v>
      </c>
      <c r="BD5" s="68"/>
      <c r="BE5" s="65"/>
      <c r="BF5" s="68"/>
      <c r="BG5" s="65">
        <v>5</v>
      </c>
      <c r="BH5" s="299">
        <v>5</v>
      </c>
      <c r="BI5" s="299">
        <v>5</v>
      </c>
      <c r="BJ5" s="334"/>
      <c r="BK5" s="329">
        <v>5</v>
      </c>
      <c r="BL5" s="329"/>
      <c r="BM5" s="329">
        <v>5</v>
      </c>
      <c r="BN5" s="56">
        <f t="shared" si="2"/>
        <v>50</v>
      </c>
      <c r="BO5" s="149">
        <v>5</v>
      </c>
      <c r="BP5" s="149">
        <v>5</v>
      </c>
      <c r="BQ5" s="167">
        <v>5</v>
      </c>
      <c r="BR5" s="146">
        <v>5</v>
      </c>
      <c r="BS5" s="146">
        <v>5</v>
      </c>
      <c r="BT5" s="146">
        <v>5</v>
      </c>
      <c r="BU5" s="169"/>
      <c r="BV5" s="146"/>
      <c r="BW5" s="146"/>
      <c r="BX5" s="146"/>
      <c r="BY5" s="169"/>
      <c r="BZ5" s="169"/>
      <c r="CA5" s="169"/>
      <c r="CB5" s="169">
        <v>5</v>
      </c>
      <c r="CC5" s="169">
        <v>5</v>
      </c>
      <c r="CD5" s="336">
        <f t="shared" ref="CD5:CD12" si="10">SUM(BO5:CC5)</f>
        <v>40</v>
      </c>
      <c r="CE5" s="65"/>
      <c r="CF5" s="65"/>
      <c r="CG5" s="169"/>
      <c r="CH5" s="65"/>
      <c r="CI5" s="65"/>
      <c r="CJ5" s="65"/>
      <c r="CK5" s="65"/>
      <c r="CL5" s="65"/>
      <c r="CM5" s="48"/>
      <c r="CN5" s="48"/>
      <c r="CO5" s="48"/>
      <c r="CP5" s="44"/>
      <c r="CQ5" s="65"/>
      <c r="CR5" s="65"/>
      <c r="CS5" s="65"/>
      <c r="CT5" s="65"/>
      <c r="CU5" s="65"/>
      <c r="CV5" s="56">
        <f t="shared" si="3"/>
        <v>0</v>
      </c>
      <c r="CW5" s="44"/>
      <c r="CX5" s="44"/>
      <c r="CY5" s="44"/>
      <c r="CZ5" s="44"/>
      <c r="DA5" s="44"/>
      <c r="DB5" s="44"/>
      <c r="DC5" s="44"/>
      <c r="DD5" s="44"/>
      <c r="DE5" s="44"/>
      <c r="DF5" s="44"/>
      <c r="DG5" s="80"/>
      <c r="DH5" s="80"/>
      <c r="DI5" s="80"/>
      <c r="DJ5" s="80"/>
      <c r="DK5" s="80"/>
      <c r="DL5" s="56">
        <f t="shared" si="4"/>
        <v>0</v>
      </c>
      <c r="DM5" s="48"/>
      <c r="DN5" s="44"/>
      <c r="DO5" s="44"/>
      <c r="DP5" s="44"/>
      <c r="DQ5" s="44"/>
      <c r="DR5" s="44"/>
      <c r="DS5" s="44"/>
      <c r="DT5" s="44"/>
      <c r="DU5" s="44"/>
      <c r="DV5" s="44"/>
      <c r="DW5" s="44"/>
      <c r="DX5" s="44"/>
      <c r="DY5" s="44"/>
      <c r="DZ5" s="44"/>
      <c r="EA5" s="56">
        <f t="shared" si="5"/>
        <v>0</v>
      </c>
      <c r="EB5" s="48"/>
      <c r="EC5" s="45"/>
      <c r="ED5" s="45"/>
      <c r="EE5" s="45"/>
      <c r="EF5" s="45"/>
      <c r="EG5" s="45"/>
      <c r="EH5" s="45"/>
      <c r="EI5" s="45"/>
      <c r="EJ5" s="45"/>
      <c r="EK5" s="45"/>
      <c r="EL5" s="45"/>
      <c r="EM5" s="45"/>
      <c r="EN5" s="45"/>
      <c r="EO5" s="45"/>
      <c r="EP5" s="45"/>
      <c r="EQ5" s="172">
        <f t="shared" si="6"/>
        <v>0</v>
      </c>
      <c r="ER5" s="76"/>
      <c r="ES5" s="76"/>
      <c r="ET5" s="76"/>
      <c r="EU5" s="76"/>
      <c r="EV5" s="76"/>
      <c r="EW5" s="76"/>
      <c r="EX5" s="76"/>
      <c r="EY5" s="76"/>
      <c r="EZ5" s="76"/>
      <c r="FA5" s="76"/>
      <c r="FB5" s="76"/>
      <c r="FC5" s="76"/>
      <c r="FD5" s="76"/>
      <c r="FE5" s="76"/>
      <c r="FF5" s="76"/>
      <c r="FG5" s="76"/>
      <c r="FH5" s="76"/>
      <c r="FI5" s="175">
        <f t="shared" si="7"/>
        <v>0</v>
      </c>
      <c r="FJ5" s="76"/>
      <c r="FK5" s="176"/>
      <c r="FL5" s="76"/>
      <c r="FM5" s="76"/>
      <c r="FN5" s="76"/>
      <c r="FO5" s="76"/>
      <c r="FP5" s="176"/>
      <c r="FQ5" s="176"/>
      <c r="FR5" s="76"/>
      <c r="FS5" s="76"/>
      <c r="FT5" s="76"/>
      <c r="FU5" s="176"/>
      <c r="FV5" s="76"/>
      <c r="FW5" s="76"/>
      <c r="FX5" s="76"/>
      <c r="FY5" s="76"/>
      <c r="FZ5" s="173">
        <f t="shared" si="8"/>
        <v>0</v>
      </c>
    </row>
    <row r="6" spans="1:182" ht="16.5" customHeight="1" thickBot="1" x14ac:dyDescent="0.3">
      <c r="A6" s="101" t="s">
        <v>117</v>
      </c>
      <c r="B6" s="81">
        <v>5</v>
      </c>
      <c r="C6" s="81">
        <v>5</v>
      </c>
      <c r="D6" s="81">
        <v>5</v>
      </c>
      <c r="E6" s="81">
        <v>5</v>
      </c>
      <c r="F6" s="81">
        <v>5</v>
      </c>
      <c r="G6" s="81">
        <v>5</v>
      </c>
      <c r="H6" s="81">
        <v>5</v>
      </c>
      <c r="I6" s="81">
        <v>5</v>
      </c>
      <c r="J6" s="81">
        <v>5</v>
      </c>
      <c r="K6" s="54">
        <f t="shared" si="0"/>
        <v>45</v>
      </c>
      <c r="L6" s="81">
        <v>5</v>
      </c>
      <c r="M6" s="81">
        <v>5</v>
      </c>
      <c r="N6" s="80">
        <v>5</v>
      </c>
      <c r="O6" s="81"/>
      <c r="P6" s="81">
        <v>5</v>
      </c>
      <c r="Q6" s="81">
        <v>5</v>
      </c>
      <c r="R6" s="81">
        <v>5</v>
      </c>
      <c r="S6" s="81">
        <v>5</v>
      </c>
      <c r="T6" s="81"/>
      <c r="U6" s="81"/>
      <c r="V6" s="56">
        <f t="shared" si="1"/>
        <v>35</v>
      </c>
      <c r="W6" s="317">
        <v>5</v>
      </c>
      <c r="X6" s="81">
        <v>5</v>
      </c>
      <c r="Y6" s="81">
        <v>5</v>
      </c>
      <c r="Z6" s="81">
        <v>5</v>
      </c>
      <c r="AA6" s="81">
        <v>5</v>
      </c>
      <c r="AB6" s="81">
        <v>5</v>
      </c>
      <c r="AC6" s="81">
        <v>5</v>
      </c>
      <c r="AD6" s="81"/>
      <c r="AE6" s="81">
        <v>5</v>
      </c>
      <c r="AF6" s="81">
        <v>5</v>
      </c>
      <c r="AG6" s="81">
        <v>5</v>
      </c>
      <c r="AH6" s="81">
        <v>5</v>
      </c>
      <c r="AI6" s="81"/>
      <c r="AJ6" s="81">
        <v>5</v>
      </c>
      <c r="AK6" s="81">
        <v>5</v>
      </c>
      <c r="AL6" s="81">
        <v>5</v>
      </c>
      <c r="AM6" s="284">
        <v>5</v>
      </c>
      <c r="AN6" s="76">
        <v>5</v>
      </c>
      <c r="AO6" s="76"/>
      <c r="AP6" s="76">
        <v>5</v>
      </c>
      <c r="AQ6" s="76">
        <v>5</v>
      </c>
      <c r="AR6" s="173">
        <f t="shared" si="9"/>
        <v>90</v>
      </c>
      <c r="AS6" s="306">
        <v>5</v>
      </c>
      <c r="AT6" s="66">
        <v>5</v>
      </c>
      <c r="AU6" s="66">
        <v>5</v>
      </c>
      <c r="AV6" s="66">
        <v>5</v>
      </c>
      <c r="AW6" s="66">
        <v>5</v>
      </c>
      <c r="AX6" s="66">
        <v>5</v>
      </c>
      <c r="AY6" s="68">
        <v>5</v>
      </c>
      <c r="AZ6" s="66">
        <v>5</v>
      </c>
      <c r="BA6" s="66">
        <v>5</v>
      </c>
      <c r="BB6" s="68">
        <v>5</v>
      </c>
      <c r="BC6" s="66">
        <v>5</v>
      </c>
      <c r="BD6" s="68">
        <v>5</v>
      </c>
      <c r="BE6" s="66">
        <v>5</v>
      </c>
      <c r="BF6" s="68">
        <v>5</v>
      </c>
      <c r="BG6" s="66">
        <v>5</v>
      </c>
      <c r="BH6" s="298">
        <v>5</v>
      </c>
      <c r="BI6" s="298">
        <v>5</v>
      </c>
      <c r="BJ6" s="333">
        <v>5</v>
      </c>
      <c r="BK6" s="328">
        <v>5</v>
      </c>
      <c r="BL6" s="328">
        <v>5</v>
      </c>
      <c r="BM6" s="328">
        <v>5</v>
      </c>
      <c r="BN6" s="56">
        <f t="shared" si="2"/>
        <v>105</v>
      </c>
      <c r="BO6" s="149">
        <v>5</v>
      </c>
      <c r="BP6" s="149">
        <v>5</v>
      </c>
      <c r="BQ6" s="167">
        <v>5</v>
      </c>
      <c r="BR6" s="147">
        <v>5</v>
      </c>
      <c r="BS6" s="147">
        <v>5</v>
      </c>
      <c r="BT6" s="147"/>
      <c r="BU6" s="169">
        <v>5</v>
      </c>
      <c r="BV6" s="147">
        <v>5</v>
      </c>
      <c r="BW6" s="147">
        <v>5</v>
      </c>
      <c r="BX6" s="147">
        <v>5</v>
      </c>
      <c r="BY6" s="169">
        <v>5</v>
      </c>
      <c r="BZ6" s="169">
        <v>5</v>
      </c>
      <c r="CA6" s="169">
        <v>5</v>
      </c>
      <c r="CB6" s="169"/>
      <c r="CC6" s="169">
        <v>5</v>
      </c>
      <c r="CD6" s="336">
        <f t="shared" si="10"/>
        <v>65</v>
      </c>
      <c r="CE6" s="66"/>
      <c r="CF6" s="66"/>
      <c r="CG6" s="169"/>
      <c r="CH6" s="66"/>
      <c r="CI6" s="66"/>
      <c r="CJ6" s="66"/>
      <c r="CK6" s="66"/>
      <c r="CL6" s="66"/>
      <c r="CM6" s="48"/>
      <c r="CN6" s="48"/>
      <c r="CO6" s="48"/>
      <c r="CP6" s="46"/>
      <c r="CQ6" s="66"/>
      <c r="CR6" s="66"/>
      <c r="CS6" s="66"/>
      <c r="CT6" s="66"/>
      <c r="CU6" s="66"/>
      <c r="CV6" s="56">
        <f t="shared" si="3"/>
        <v>0</v>
      </c>
      <c r="CW6" s="46"/>
      <c r="CX6" s="46"/>
      <c r="CY6" s="46"/>
      <c r="CZ6" s="46"/>
      <c r="DA6" s="46"/>
      <c r="DB6" s="46"/>
      <c r="DC6" s="46"/>
      <c r="DD6" s="46"/>
      <c r="DE6" s="46"/>
      <c r="DF6" s="46"/>
      <c r="DG6" s="81"/>
      <c r="DH6" s="81"/>
      <c r="DI6" s="81"/>
      <c r="DJ6" s="81"/>
      <c r="DK6" s="81"/>
      <c r="DL6" s="56">
        <f t="shared" si="4"/>
        <v>0</v>
      </c>
      <c r="DM6" s="48"/>
      <c r="DN6" s="46"/>
      <c r="DO6" s="46"/>
      <c r="DP6" s="46"/>
      <c r="DQ6" s="46"/>
      <c r="DR6" s="46"/>
      <c r="DS6" s="46"/>
      <c r="DT6" s="46"/>
      <c r="DU6" s="46"/>
      <c r="DV6" s="46"/>
      <c r="DW6" s="46"/>
      <c r="DX6" s="46"/>
      <c r="DY6" s="46"/>
      <c r="DZ6" s="46"/>
      <c r="EA6" s="56">
        <f t="shared" si="5"/>
        <v>0</v>
      </c>
      <c r="EB6" s="48"/>
      <c r="EC6" s="45"/>
      <c r="ED6" s="45"/>
      <c r="EE6" s="45"/>
      <c r="EF6" s="45"/>
      <c r="EG6" s="45"/>
      <c r="EH6" s="45"/>
      <c r="EI6" s="45"/>
      <c r="EJ6" s="45"/>
      <c r="EK6" s="45"/>
      <c r="EL6" s="45"/>
      <c r="EM6" s="45"/>
      <c r="EN6" s="45"/>
      <c r="EO6" s="45"/>
      <c r="EP6" s="45"/>
      <c r="EQ6" s="172">
        <f t="shared" si="6"/>
        <v>0</v>
      </c>
      <c r="ER6" s="76"/>
      <c r="ES6" s="76"/>
      <c r="ET6" s="76"/>
      <c r="EU6" s="76"/>
      <c r="EV6" s="76"/>
      <c r="EW6" s="76"/>
      <c r="EX6" s="76"/>
      <c r="EY6" s="76"/>
      <c r="EZ6" s="76"/>
      <c r="FA6" s="76"/>
      <c r="FB6" s="76"/>
      <c r="FC6" s="76"/>
      <c r="FD6" s="76"/>
      <c r="FE6" s="76"/>
      <c r="FF6" s="76"/>
      <c r="FG6" s="76"/>
      <c r="FH6" s="76"/>
      <c r="FI6" s="175">
        <f t="shared" si="7"/>
        <v>0</v>
      </c>
      <c r="FJ6" s="76"/>
      <c r="FK6" s="176"/>
      <c r="FL6" s="76"/>
      <c r="FM6" s="76"/>
      <c r="FN6" s="76"/>
      <c r="FO6" s="76"/>
      <c r="FP6" s="176"/>
      <c r="FQ6" s="176"/>
      <c r="FR6" s="76"/>
      <c r="FS6" s="76"/>
      <c r="FT6" s="76"/>
      <c r="FU6" s="176"/>
      <c r="FV6" s="76"/>
      <c r="FW6" s="76"/>
      <c r="FX6" s="76"/>
      <c r="FY6" s="76"/>
      <c r="FZ6" s="173">
        <f t="shared" si="8"/>
        <v>0</v>
      </c>
    </row>
    <row r="7" spans="1:182" ht="16.5" customHeight="1" thickBot="1" x14ac:dyDescent="0.3">
      <c r="A7" s="101" t="s">
        <v>138</v>
      </c>
      <c r="B7" s="81">
        <v>5</v>
      </c>
      <c r="C7" s="81">
        <v>5</v>
      </c>
      <c r="D7" s="81">
        <v>5</v>
      </c>
      <c r="E7" s="81">
        <v>5</v>
      </c>
      <c r="F7" s="81">
        <v>5</v>
      </c>
      <c r="G7" s="81"/>
      <c r="H7" s="81"/>
      <c r="I7" s="81"/>
      <c r="J7" s="81"/>
      <c r="K7" s="54">
        <f t="shared" si="0"/>
        <v>25</v>
      </c>
      <c r="L7" s="81"/>
      <c r="M7" s="81"/>
      <c r="N7" s="80"/>
      <c r="O7" s="81"/>
      <c r="P7" s="81"/>
      <c r="Q7" s="81"/>
      <c r="R7" s="81">
        <v>5</v>
      </c>
      <c r="S7" s="81"/>
      <c r="T7" s="81"/>
      <c r="U7" s="81"/>
      <c r="V7" s="56">
        <f t="shared" si="1"/>
        <v>5</v>
      </c>
      <c r="W7" s="317">
        <v>5</v>
      </c>
      <c r="X7" s="81">
        <v>5</v>
      </c>
      <c r="Y7" s="81">
        <v>5</v>
      </c>
      <c r="Z7" s="81"/>
      <c r="AA7" s="81">
        <v>5</v>
      </c>
      <c r="AB7" s="81"/>
      <c r="AC7" s="81">
        <v>5</v>
      </c>
      <c r="AD7" s="81">
        <v>5</v>
      </c>
      <c r="AE7" s="81"/>
      <c r="AF7" s="81">
        <v>5</v>
      </c>
      <c r="AG7" s="81">
        <v>5</v>
      </c>
      <c r="AH7" s="81">
        <v>5</v>
      </c>
      <c r="AI7" s="81">
        <v>5</v>
      </c>
      <c r="AJ7" s="81"/>
      <c r="AK7" s="81">
        <v>5</v>
      </c>
      <c r="AL7" s="81">
        <v>5</v>
      </c>
      <c r="AM7" s="284"/>
      <c r="AN7" s="76"/>
      <c r="AO7" s="76"/>
      <c r="AP7" s="76">
        <v>5</v>
      </c>
      <c r="AQ7" s="76">
        <v>5</v>
      </c>
      <c r="AR7" s="173">
        <f t="shared" si="9"/>
        <v>70</v>
      </c>
      <c r="AS7" s="306">
        <v>5</v>
      </c>
      <c r="AT7" s="66">
        <v>5</v>
      </c>
      <c r="AU7" s="66"/>
      <c r="AV7" s="66">
        <v>5</v>
      </c>
      <c r="AW7" s="66">
        <v>5</v>
      </c>
      <c r="AX7" s="66">
        <v>5</v>
      </c>
      <c r="AY7" s="68"/>
      <c r="AZ7" s="66">
        <v>5</v>
      </c>
      <c r="BA7" s="66">
        <v>5</v>
      </c>
      <c r="BB7" s="68">
        <v>5</v>
      </c>
      <c r="BC7" s="66"/>
      <c r="BD7" s="68">
        <v>5</v>
      </c>
      <c r="BE7" s="66">
        <v>5</v>
      </c>
      <c r="BF7" s="68"/>
      <c r="BG7" s="66"/>
      <c r="BH7" s="298"/>
      <c r="BI7" s="298"/>
      <c r="BJ7" s="333">
        <v>5</v>
      </c>
      <c r="BK7" s="328">
        <v>5</v>
      </c>
      <c r="BL7" s="328"/>
      <c r="BM7" s="328">
        <v>5</v>
      </c>
      <c r="BN7" s="56">
        <f t="shared" si="2"/>
        <v>65</v>
      </c>
      <c r="BO7" s="149"/>
      <c r="BP7" s="149">
        <v>5</v>
      </c>
      <c r="BQ7" s="167">
        <v>5</v>
      </c>
      <c r="BR7" s="147">
        <v>5</v>
      </c>
      <c r="BS7" s="147">
        <v>5</v>
      </c>
      <c r="BT7" s="147"/>
      <c r="BU7" s="169">
        <v>5</v>
      </c>
      <c r="BV7" s="147">
        <v>5</v>
      </c>
      <c r="BW7" s="147">
        <v>5</v>
      </c>
      <c r="BX7" s="147">
        <v>5</v>
      </c>
      <c r="BY7" s="169"/>
      <c r="BZ7" s="169"/>
      <c r="CA7" s="169">
        <v>5</v>
      </c>
      <c r="CB7" s="169"/>
      <c r="CC7" s="169"/>
      <c r="CD7" s="336">
        <f t="shared" si="10"/>
        <v>45</v>
      </c>
      <c r="CE7" s="66"/>
      <c r="CF7" s="66"/>
      <c r="CG7" s="169"/>
      <c r="CH7" s="66"/>
      <c r="CI7" s="66"/>
      <c r="CJ7" s="66"/>
      <c r="CK7" s="66"/>
      <c r="CL7" s="66"/>
      <c r="CM7" s="82"/>
      <c r="CN7" s="82"/>
      <c r="CO7" s="82"/>
      <c r="CP7" s="81"/>
      <c r="CQ7" s="66"/>
      <c r="CR7" s="66"/>
      <c r="CS7" s="66"/>
      <c r="CT7" s="66"/>
      <c r="CU7" s="66"/>
      <c r="CV7" s="56">
        <f t="shared" ref="CV7" si="11">SUM(CE7:CU7)</f>
        <v>0</v>
      </c>
      <c r="CW7" s="81"/>
      <c r="CX7" s="81"/>
      <c r="CY7" s="81"/>
      <c r="CZ7" s="81"/>
      <c r="DA7" s="81"/>
      <c r="DB7" s="81"/>
      <c r="DC7" s="81"/>
      <c r="DD7" s="81"/>
      <c r="DE7" s="81"/>
      <c r="DF7" s="81"/>
      <c r="DG7" s="81"/>
      <c r="DH7" s="81"/>
      <c r="DI7" s="81"/>
      <c r="DJ7" s="81"/>
      <c r="DK7" s="81"/>
      <c r="DL7" s="56">
        <f t="shared" ref="DL7" si="12">SUM(CW7:DK7)</f>
        <v>0</v>
      </c>
      <c r="DM7" s="82"/>
      <c r="DN7" s="81"/>
      <c r="DO7" s="81"/>
      <c r="DP7" s="81"/>
      <c r="DQ7" s="81"/>
      <c r="DR7" s="81"/>
      <c r="DS7" s="81"/>
      <c r="DT7" s="81"/>
      <c r="DU7" s="81"/>
      <c r="DV7" s="81"/>
      <c r="DW7" s="81"/>
      <c r="DX7" s="81"/>
      <c r="DY7" s="81"/>
      <c r="DZ7" s="81"/>
      <c r="EA7" s="56">
        <f t="shared" ref="EA7" si="13">SUM(DM7:DZ7)</f>
        <v>0</v>
      </c>
      <c r="EB7" s="82"/>
      <c r="EC7" s="76"/>
      <c r="ED7" s="76"/>
      <c r="EE7" s="76"/>
      <c r="EF7" s="76"/>
      <c r="EG7" s="76"/>
      <c r="EH7" s="76"/>
      <c r="EI7" s="76"/>
      <c r="EJ7" s="76"/>
      <c r="EK7" s="76"/>
      <c r="EL7" s="76"/>
      <c r="EM7" s="76"/>
      <c r="EN7" s="76"/>
      <c r="EO7" s="76"/>
      <c r="EP7" s="76"/>
      <c r="EQ7" s="172">
        <f t="shared" ref="EQ7" si="14">SUM(EB7:EP7)</f>
        <v>0</v>
      </c>
      <c r="ER7" s="76"/>
      <c r="ES7" s="76"/>
      <c r="ET7" s="76"/>
      <c r="EU7" s="76"/>
      <c r="EV7" s="76"/>
      <c r="EW7" s="76"/>
      <c r="EX7" s="76"/>
      <c r="EY7" s="76"/>
      <c r="EZ7" s="76"/>
      <c r="FA7" s="76"/>
      <c r="FB7" s="76"/>
      <c r="FC7" s="76"/>
      <c r="FD7" s="76"/>
      <c r="FE7" s="76"/>
      <c r="FF7" s="76"/>
      <c r="FG7" s="76"/>
      <c r="FH7" s="76"/>
      <c r="FI7" s="175">
        <f t="shared" ref="FI7" si="15">SUM(ER7:FH7)</f>
        <v>0</v>
      </c>
      <c r="FJ7" s="76"/>
      <c r="FK7" s="176"/>
      <c r="FL7" s="76"/>
      <c r="FM7" s="76"/>
      <c r="FN7" s="76"/>
      <c r="FO7" s="76"/>
      <c r="FP7" s="176"/>
      <c r="FQ7" s="176"/>
      <c r="FR7" s="76"/>
      <c r="FS7" s="76"/>
      <c r="FT7" s="76"/>
      <c r="FU7" s="176"/>
      <c r="FV7" s="76"/>
      <c r="FW7" s="76"/>
      <c r="FX7" s="76"/>
      <c r="FY7" s="76"/>
      <c r="FZ7" s="173">
        <f t="shared" ref="FZ7" si="16">SUM(FJ7:FY7)</f>
        <v>0</v>
      </c>
    </row>
    <row r="8" spans="1:182" ht="16.5" customHeight="1" thickBot="1" x14ac:dyDescent="0.3">
      <c r="A8" s="101" t="s">
        <v>130</v>
      </c>
      <c r="B8" s="81"/>
      <c r="C8" s="81"/>
      <c r="D8" s="81"/>
      <c r="E8" s="81"/>
      <c r="F8" s="81"/>
      <c r="G8" s="81">
        <v>5</v>
      </c>
      <c r="H8" s="81">
        <v>5</v>
      </c>
      <c r="I8" s="81">
        <v>5</v>
      </c>
      <c r="J8" s="81">
        <v>5</v>
      </c>
      <c r="K8" s="54">
        <f t="shared" si="0"/>
        <v>20</v>
      </c>
      <c r="L8" s="81">
        <v>5</v>
      </c>
      <c r="M8" s="81">
        <v>5</v>
      </c>
      <c r="N8" s="81">
        <v>5</v>
      </c>
      <c r="O8" s="81">
        <v>5</v>
      </c>
      <c r="P8" s="81">
        <v>5</v>
      </c>
      <c r="Q8" s="81">
        <v>5</v>
      </c>
      <c r="R8" s="81">
        <v>5</v>
      </c>
      <c r="S8" s="81">
        <v>5</v>
      </c>
      <c r="T8" s="81">
        <v>5</v>
      </c>
      <c r="U8" s="81">
        <v>5</v>
      </c>
      <c r="V8" s="56">
        <f t="shared" si="1"/>
        <v>50</v>
      </c>
      <c r="W8" s="317">
        <v>5</v>
      </c>
      <c r="X8" s="81">
        <v>5</v>
      </c>
      <c r="Y8" s="81">
        <v>5</v>
      </c>
      <c r="Z8" s="81">
        <v>5</v>
      </c>
      <c r="AA8" s="81">
        <v>5</v>
      </c>
      <c r="AB8" s="81"/>
      <c r="AC8" s="81">
        <v>5</v>
      </c>
      <c r="AD8" s="81"/>
      <c r="AE8" s="81">
        <v>5</v>
      </c>
      <c r="AF8" s="81">
        <v>5</v>
      </c>
      <c r="AG8" s="81">
        <v>5</v>
      </c>
      <c r="AH8" s="81">
        <v>5</v>
      </c>
      <c r="AI8" s="81">
        <v>5</v>
      </c>
      <c r="AJ8" s="81">
        <v>5</v>
      </c>
      <c r="AK8" s="81">
        <v>5</v>
      </c>
      <c r="AL8" s="81">
        <v>5</v>
      </c>
      <c r="AM8" s="284">
        <v>5</v>
      </c>
      <c r="AN8" s="76">
        <v>5</v>
      </c>
      <c r="AO8" s="76">
        <v>5</v>
      </c>
      <c r="AP8" s="76">
        <v>5</v>
      </c>
      <c r="AQ8" s="76">
        <v>5</v>
      </c>
      <c r="AR8" s="173">
        <f t="shared" si="9"/>
        <v>95</v>
      </c>
      <c r="AS8" s="306">
        <v>5</v>
      </c>
      <c r="AT8" s="66">
        <v>5</v>
      </c>
      <c r="AU8" s="66">
        <v>5</v>
      </c>
      <c r="AV8" s="66">
        <v>5</v>
      </c>
      <c r="AW8" s="66">
        <v>5</v>
      </c>
      <c r="AX8" s="66">
        <v>5</v>
      </c>
      <c r="AY8" s="68"/>
      <c r="AZ8" s="66">
        <v>5</v>
      </c>
      <c r="BA8" s="66">
        <v>5</v>
      </c>
      <c r="BB8" s="68">
        <v>5</v>
      </c>
      <c r="BC8" s="66">
        <v>5</v>
      </c>
      <c r="BD8" s="68">
        <v>5</v>
      </c>
      <c r="BE8" s="66">
        <v>5</v>
      </c>
      <c r="BF8" s="68">
        <v>5</v>
      </c>
      <c r="BG8" s="66">
        <v>5</v>
      </c>
      <c r="BH8" s="298">
        <v>5</v>
      </c>
      <c r="BI8" s="298">
        <v>5</v>
      </c>
      <c r="BJ8" s="333">
        <v>5</v>
      </c>
      <c r="BK8" s="328">
        <v>5</v>
      </c>
      <c r="BL8" s="328"/>
      <c r="BM8" s="328">
        <v>5</v>
      </c>
      <c r="BN8" s="56">
        <f t="shared" si="2"/>
        <v>95</v>
      </c>
      <c r="BO8" s="149"/>
      <c r="BP8" s="149">
        <v>5</v>
      </c>
      <c r="BQ8" s="167">
        <v>5</v>
      </c>
      <c r="BR8" s="147">
        <v>5</v>
      </c>
      <c r="BS8" s="147">
        <v>5</v>
      </c>
      <c r="BT8" s="147"/>
      <c r="BU8" s="169">
        <v>5</v>
      </c>
      <c r="BV8" s="147">
        <v>5</v>
      </c>
      <c r="BW8" s="147">
        <v>5</v>
      </c>
      <c r="BX8" s="147"/>
      <c r="BY8" s="169">
        <v>5</v>
      </c>
      <c r="BZ8" s="169">
        <v>5</v>
      </c>
      <c r="CA8" s="169">
        <v>5</v>
      </c>
      <c r="CB8" s="169">
        <v>5</v>
      </c>
      <c r="CC8" s="169">
        <v>5</v>
      </c>
      <c r="CD8" s="336">
        <f t="shared" si="10"/>
        <v>60</v>
      </c>
      <c r="CE8" s="66"/>
      <c r="CF8" s="66"/>
      <c r="CG8" s="169"/>
      <c r="CH8" s="66"/>
      <c r="CI8" s="66"/>
      <c r="CJ8" s="66"/>
      <c r="CK8" s="66"/>
      <c r="CL8" s="66"/>
      <c r="CM8" s="48"/>
      <c r="CN8" s="48"/>
      <c r="CO8" s="48"/>
      <c r="CP8" s="46"/>
      <c r="CQ8" s="66"/>
      <c r="CR8" s="66"/>
      <c r="CS8" s="66"/>
      <c r="CT8" s="66"/>
      <c r="CU8" s="66"/>
      <c r="CV8" s="56">
        <f t="shared" si="3"/>
        <v>0</v>
      </c>
      <c r="CW8" s="46"/>
      <c r="CX8" s="46"/>
      <c r="CY8" s="46"/>
      <c r="CZ8" s="46"/>
      <c r="DA8" s="46"/>
      <c r="DB8" s="46"/>
      <c r="DC8" s="46"/>
      <c r="DD8" s="46"/>
      <c r="DE8" s="46"/>
      <c r="DF8" s="46"/>
      <c r="DG8" s="81"/>
      <c r="DH8" s="81"/>
      <c r="DI8" s="81"/>
      <c r="DJ8" s="81"/>
      <c r="DK8" s="81"/>
      <c r="DL8" s="56">
        <f t="shared" si="4"/>
        <v>0</v>
      </c>
      <c r="DM8" s="48"/>
      <c r="DN8" s="46"/>
      <c r="DO8" s="46"/>
      <c r="DP8" s="46"/>
      <c r="DQ8" s="46"/>
      <c r="DR8" s="46"/>
      <c r="DS8" s="46"/>
      <c r="DT8" s="46"/>
      <c r="DU8" s="46"/>
      <c r="DV8" s="46"/>
      <c r="DW8" s="46"/>
      <c r="DX8" s="46"/>
      <c r="DY8" s="46"/>
      <c r="DZ8" s="46"/>
      <c r="EA8" s="56">
        <f t="shared" si="5"/>
        <v>0</v>
      </c>
      <c r="EB8" s="48"/>
      <c r="EC8" s="45"/>
      <c r="ED8" s="45"/>
      <c r="EE8" s="45"/>
      <c r="EF8" s="45"/>
      <c r="EG8" s="45"/>
      <c r="EH8" s="45"/>
      <c r="EI8" s="45"/>
      <c r="EJ8" s="45"/>
      <c r="EK8" s="45"/>
      <c r="EL8" s="45"/>
      <c r="EM8" s="45"/>
      <c r="EN8" s="45"/>
      <c r="EO8" s="45"/>
      <c r="EP8" s="45"/>
      <c r="EQ8" s="172">
        <f t="shared" si="6"/>
        <v>0</v>
      </c>
      <c r="ER8" s="76"/>
      <c r="ES8" s="76"/>
      <c r="ET8" s="76"/>
      <c r="EU8" s="76"/>
      <c r="EV8" s="76"/>
      <c r="EW8" s="76"/>
      <c r="EX8" s="76"/>
      <c r="EY8" s="76"/>
      <c r="EZ8" s="76"/>
      <c r="FA8" s="76"/>
      <c r="FB8" s="76"/>
      <c r="FC8" s="76"/>
      <c r="FD8" s="76"/>
      <c r="FE8" s="76"/>
      <c r="FF8" s="76"/>
      <c r="FG8" s="76"/>
      <c r="FH8" s="76"/>
      <c r="FI8" s="175">
        <f t="shared" si="7"/>
        <v>0</v>
      </c>
      <c r="FJ8" s="76"/>
      <c r="FK8" s="176"/>
      <c r="FL8" s="76"/>
      <c r="FM8" s="76"/>
      <c r="FN8" s="76"/>
      <c r="FO8" s="76"/>
      <c r="FP8" s="176"/>
      <c r="FQ8" s="176"/>
      <c r="FR8" s="76"/>
      <c r="FS8" s="76"/>
      <c r="FT8" s="76"/>
      <c r="FU8" s="176"/>
      <c r="FV8" s="76"/>
      <c r="FW8" s="76"/>
      <c r="FX8" s="76"/>
      <c r="FY8" s="76"/>
      <c r="FZ8" s="173">
        <f t="shared" si="8"/>
        <v>0</v>
      </c>
    </row>
    <row r="9" spans="1:182" ht="16.5" customHeight="1" thickBot="1" x14ac:dyDescent="0.3">
      <c r="A9" s="101" t="s">
        <v>131</v>
      </c>
      <c r="B9" s="81">
        <v>5</v>
      </c>
      <c r="C9" s="81">
        <v>5</v>
      </c>
      <c r="D9" s="81">
        <v>5</v>
      </c>
      <c r="E9" s="81">
        <v>5</v>
      </c>
      <c r="F9" s="81">
        <v>5</v>
      </c>
      <c r="G9" s="81">
        <v>5</v>
      </c>
      <c r="H9" s="81">
        <v>5</v>
      </c>
      <c r="I9" s="81">
        <v>5</v>
      </c>
      <c r="J9" s="81">
        <v>5</v>
      </c>
      <c r="K9" s="54">
        <f t="shared" si="0"/>
        <v>45</v>
      </c>
      <c r="L9" s="81">
        <v>5</v>
      </c>
      <c r="M9" s="81">
        <v>5</v>
      </c>
      <c r="N9" s="80">
        <v>5</v>
      </c>
      <c r="O9" s="81">
        <v>5</v>
      </c>
      <c r="P9" s="81">
        <v>5</v>
      </c>
      <c r="Q9" s="81"/>
      <c r="R9" s="81">
        <v>5</v>
      </c>
      <c r="S9" s="81">
        <v>5</v>
      </c>
      <c r="T9" s="81">
        <v>5</v>
      </c>
      <c r="U9" s="81"/>
      <c r="V9" s="56">
        <f t="shared" si="1"/>
        <v>40</v>
      </c>
      <c r="W9" s="317">
        <v>5</v>
      </c>
      <c r="X9" s="81">
        <v>5</v>
      </c>
      <c r="Y9" s="81">
        <v>5</v>
      </c>
      <c r="Z9" s="81">
        <v>5</v>
      </c>
      <c r="AA9" s="81">
        <v>5</v>
      </c>
      <c r="AB9" s="81">
        <v>5</v>
      </c>
      <c r="AC9" s="81">
        <v>5</v>
      </c>
      <c r="AD9" s="81">
        <v>5</v>
      </c>
      <c r="AE9" s="81">
        <v>5</v>
      </c>
      <c r="AF9" s="81">
        <v>5</v>
      </c>
      <c r="AG9" s="81">
        <v>5</v>
      </c>
      <c r="AH9" s="81">
        <v>5</v>
      </c>
      <c r="AI9" s="81">
        <v>5</v>
      </c>
      <c r="AJ9" s="81">
        <v>5</v>
      </c>
      <c r="AK9" s="81">
        <v>5</v>
      </c>
      <c r="AL9" s="81">
        <v>5</v>
      </c>
      <c r="AM9" s="284">
        <v>5</v>
      </c>
      <c r="AN9" s="76">
        <v>5</v>
      </c>
      <c r="AO9" s="76">
        <v>5</v>
      </c>
      <c r="AP9" s="76">
        <v>5</v>
      </c>
      <c r="AQ9" s="76">
        <v>5</v>
      </c>
      <c r="AR9" s="173">
        <f t="shared" si="9"/>
        <v>105</v>
      </c>
      <c r="AS9" s="306">
        <v>5</v>
      </c>
      <c r="AT9" s="66">
        <v>5</v>
      </c>
      <c r="AU9" s="66">
        <v>5</v>
      </c>
      <c r="AV9" s="66">
        <v>5</v>
      </c>
      <c r="AW9" s="66">
        <v>5</v>
      </c>
      <c r="AX9" s="66">
        <v>5</v>
      </c>
      <c r="AY9" s="68">
        <v>5</v>
      </c>
      <c r="AZ9" s="66">
        <v>5</v>
      </c>
      <c r="BA9" s="66">
        <v>5</v>
      </c>
      <c r="BB9" s="68">
        <v>5</v>
      </c>
      <c r="BC9" s="66">
        <v>5</v>
      </c>
      <c r="BD9" s="68">
        <v>5</v>
      </c>
      <c r="BE9" s="66">
        <v>5</v>
      </c>
      <c r="BF9" s="68">
        <v>5</v>
      </c>
      <c r="BG9" s="66">
        <v>5</v>
      </c>
      <c r="BH9" s="298">
        <v>5</v>
      </c>
      <c r="BI9" s="298">
        <v>5</v>
      </c>
      <c r="BJ9" s="333">
        <v>5</v>
      </c>
      <c r="BK9" s="328">
        <v>5</v>
      </c>
      <c r="BL9" s="328">
        <v>5</v>
      </c>
      <c r="BM9" s="328">
        <v>5</v>
      </c>
      <c r="BN9" s="56">
        <f t="shared" si="2"/>
        <v>105</v>
      </c>
      <c r="BO9" s="149"/>
      <c r="BP9" s="149">
        <v>5</v>
      </c>
      <c r="BQ9" s="167"/>
      <c r="BR9" s="147">
        <v>5</v>
      </c>
      <c r="BS9" s="147">
        <v>5</v>
      </c>
      <c r="BT9" s="147">
        <v>5</v>
      </c>
      <c r="BU9" s="169">
        <v>5</v>
      </c>
      <c r="BV9" s="147">
        <v>5</v>
      </c>
      <c r="BW9" s="147">
        <v>5</v>
      </c>
      <c r="BX9" s="147"/>
      <c r="BY9" s="169">
        <v>5</v>
      </c>
      <c r="BZ9" s="169">
        <v>5</v>
      </c>
      <c r="CA9" s="169">
        <v>5</v>
      </c>
      <c r="CB9" s="169">
        <v>5</v>
      </c>
      <c r="CC9" s="169">
        <v>5</v>
      </c>
      <c r="CD9" s="336">
        <f t="shared" si="10"/>
        <v>60</v>
      </c>
      <c r="CE9" s="66"/>
      <c r="CF9" s="66"/>
      <c r="CG9" s="169"/>
      <c r="CH9" s="66"/>
      <c r="CI9" s="66"/>
      <c r="CJ9" s="66"/>
      <c r="CK9" s="66"/>
      <c r="CL9" s="66"/>
      <c r="CM9" s="48"/>
      <c r="CN9" s="48"/>
      <c r="CO9" s="48"/>
      <c r="CP9" s="46"/>
      <c r="CQ9" s="66"/>
      <c r="CR9" s="66"/>
      <c r="CS9" s="66"/>
      <c r="CT9" s="66"/>
      <c r="CU9" s="66"/>
      <c r="CV9" s="56">
        <f t="shared" si="3"/>
        <v>0</v>
      </c>
      <c r="CW9" s="46"/>
      <c r="CX9" s="46"/>
      <c r="CY9" s="46"/>
      <c r="CZ9" s="46"/>
      <c r="DA9" s="46"/>
      <c r="DB9" s="46"/>
      <c r="DC9" s="46"/>
      <c r="DD9" s="46"/>
      <c r="DE9" s="46"/>
      <c r="DF9" s="46"/>
      <c r="DG9" s="81"/>
      <c r="DH9" s="81"/>
      <c r="DI9" s="81"/>
      <c r="DJ9" s="81"/>
      <c r="DK9" s="81"/>
      <c r="DL9" s="56">
        <f t="shared" si="4"/>
        <v>0</v>
      </c>
      <c r="DM9" s="48"/>
      <c r="DN9" s="46"/>
      <c r="DO9" s="46"/>
      <c r="DP9" s="46"/>
      <c r="DQ9" s="46"/>
      <c r="DR9" s="46"/>
      <c r="DS9" s="46"/>
      <c r="DT9" s="46"/>
      <c r="DU9" s="46"/>
      <c r="DV9" s="46"/>
      <c r="DW9" s="46"/>
      <c r="DX9" s="46"/>
      <c r="DY9" s="46"/>
      <c r="DZ9" s="46"/>
      <c r="EA9" s="56">
        <f t="shared" si="5"/>
        <v>0</v>
      </c>
      <c r="EB9" s="48"/>
      <c r="EC9" s="45"/>
      <c r="ED9" s="45"/>
      <c r="EE9" s="45"/>
      <c r="EF9" s="45"/>
      <c r="EG9" s="45"/>
      <c r="EH9" s="45"/>
      <c r="EI9" s="45"/>
      <c r="EJ9" s="45"/>
      <c r="EK9" s="45"/>
      <c r="EL9" s="45"/>
      <c r="EM9" s="45"/>
      <c r="EN9" s="45"/>
      <c r="EO9" s="45"/>
      <c r="EP9" s="45"/>
      <c r="EQ9" s="172">
        <f t="shared" si="6"/>
        <v>0</v>
      </c>
      <c r="ER9" s="76"/>
      <c r="ES9" s="76"/>
      <c r="ET9" s="76"/>
      <c r="EU9" s="76"/>
      <c r="EV9" s="76"/>
      <c r="EW9" s="76"/>
      <c r="EX9" s="76"/>
      <c r="EY9" s="76"/>
      <c r="EZ9" s="76"/>
      <c r="FA9" s="76"/>
      <c r="FB9" s="76"/>
      <c r="FC9" s="76"/>
      <c r="FD9" s="76"/>
      <c r="FE9" s="76"/>
      <c r="FF9" s="76"/>
      <c r="FG9" s="76"/>
      <c r="FH9" s="76"/>
      <c r="FI9" s="175">
        <f t="shared" si="7"/>
        <v>0</v>
      </c>
      <c r="FJ9" s="76"/>
      <c r="FK9" s="176"/>
      <c r="FL9" s="76"/>
      <c r="FM9" s="76"/>
      <c r="FN9" s="76"/>
      <c r="FO9" s="76"/>
      <c r="FP9" s="176"/>
      <c r="FQ9" s="176"/>
      <c r="FR9" s="76"/>
      <c r="FS9" s="76"/>
      <c r="FT9" s="76"/>
      <c r="FU9" s="176"/>
      <c r="FV9" s="76"/>
      <c r="FW9" s="76"/>
      <c r="FX9" s="76"/>
      <c r="FY9" s="76"/>
      <c r="FZ9" s="173">
        <f t="shared" si="8"/>
        <v>0</v>
      </c>
    </row>
    <row r="10" spans="1:182" ht="16.5" customHeight="1" thickBot="1" x14ac:dyDescent="0.3">
      <c r="A10" s="101" t="s">
        <v>137</v>
      </c>
      <c r="B10" s="81">
        <v>5</v>
      </c>
      <c r="C10" s="81">
        <v>5</v>
      </c>
      <c r="D10" s="81">
        <v>5</v>
      </c>
      <c r="E10" s="81">
        <v>5</v>
      </c>
      <c r="F10" s="81">
        <v>5</v>
      </c>
      <c r="G10" s="81"/>
      <c r="H10" s="81"/>
      <c r="I10" s="81"/>
      <c r="J10" s="81"/>
      <c r="K10" s="54">
        <f t="shared" ref="K10:K11" si="17">SUM(B10:J10)</f>
        <v>25</v>
      </c>
      <c r="L10" s="81"/>
      <c r="M10" s="81"/>
      <c r="N10" s="80"/>
      <c r="O10" s="81"/>
      <c r="P10" s="81"/>
      <c r="Q10" s="81"/>
      <c r="R10" s="81">
        <v>5</v>
      </c>
      <c r="S10" s="81">
        <v>5</v>
      </c>
      <c r="T10" s="81">
        <v>5</v>
      </c>
      <c r="U10" s="81">
        <v>5</v>
      </c>
      <c r="V10" s="56">
        <f t="shared" si="1"/>
        <v>20</v>
      </c>
      <c r="W10" s="317">
        <v>5</v>
      </c>
      <c r="X10" s="81">
        <v>5</v>
      </c>
      <c r="Y10" s="81">
        <v>5</v>
      </c>
      <c r="Z10" s="81"/>
      <c r="AA10" s="81">
        <v>5</v>
      </c>
      <c r="AB10" s="81">
        <v>5</v>
      </c>
      <c r="AC10" s="81">
        <v>5</v>
      </c>
      <c r="AD10" s="81">
        <v>5</v>
      </c>
      <c r="AE10" s="81"/>
      <c r="AF10" s="81">
        <v>5</v>
      </c>
      <c r="AG10" s="81">
        <v>5</v>
      </c>
      <c r="AH10" s="81">
        <v>5</v>
      </c>
      <c r="AI10" s="81">
        <v>5</v>
      </c>
      <c r="AJ10" s="81">
        <v>5</v>
      </c>
      <c r="AK10" s="81">
        <v>5</v>
      </c>
      <c r="AL10" s="81">
        <v>5</v>
      </c>
      <c r="AM10" s="284">
        <v>5</v>
      </c>
      <c r="AN10" s="76"/>
      <c r="AO10" s="76">
        <v>5</v>
      </c>
      <c r="AP10" s="76">
        <v>5</v>
      </c>
      <c r="AQ10" s="76">
        <v>5</v>
      </c>
      <c r="AR10" s="173">
        <f t="shared" si="9"/>
        <v>90</v>
      </c>
      <c r="AS10" s="306">
        <v>5</v>
      </c>
      <c r="AT10" s="66">
        <v>5</v>
      </c>
      <c r="AU10" s="66">
        <v>5</v>
      </c>
      <c r="AV10" s="66">
        <v>5</v>
      </c>
      <c r="AW10" s="66">
        <v>5</v>
      </c>
      <c r="AX10" s="66">
        <v>5</v>
      </c>
      <c r="AY10" s="68">
        <v>5</v>
      </c>
      <c r="AZ10" s="66">
        <v>5</v>
      </c>
      <c r="BA10" s="66">
        <v>5</v>
      </c>
      <c r="BB10" s="68">
        <v>5</v>
      </c>
      <c r="BC10" s="66">
        <v>5</v>
      </c>
      <c r="BD10" s="68"/>
      <c r="BE10" s="66">
        <v>5</v>
      </c>
      <c r="BF10" s="68">
        <v>5</v>
      </c>
      <c r="BG10" s="66">
        <v>5</v>
      </c>
      <c r="BH10" s="298">
        <v>5</v>
      </c>
      <c r="BI10" s="298">
        <v>5</v>
      </c>
      <c r="BJ10" s="333">
        <v>5</v>
      </c>
      <c r="BK10" s="328">
        <v>5</v>
      </c>
      <c r="BL10" s="328">
        <v>5</v>
      </c>
      <c r="BM10" s="328">
        <v>5</v>
      </c>
      <c r="BN10" s="56">
        <f t="shared" si="2"/>
        <v>100</v>
      </c>
      <c r="BO10" s="149"/>
      <c r="BP10" s="149">
        <v>5</v>
      </c>
      <c r="BQ10" s="167">
        <v>5</v>
      </c>
      <c r="BR10" s="147">
        <v>5</v>
      </c>
      <c r="BS10" s="147">
        <v>5</v>
      </c>
      <c r="BT10" s="147"/>
      <c r="BU10" s="169">
        <v>5</v>
      </c>
      <c r="BV10" s="147">
        <v>5</v>
      </c>
      <c r="BW10" s="147">
        <v>5</v>
      </c>
      <c r="BX10" s="147">
        <v>5</v>
      </c>
      <c r="BY10" s="169"/>
      <c r="BZ10" s="169">
        <v>5</v>
      </c>
      <c r="CA10" s="169">
        <v>5</v>
      </c>
      <c r="CB10" s="169"/>
      <c r="CC10" s="169">
        <v>5</v>
      </c>
      <c r="CD10" s="336">
        <f t="shared" si="10"/>
        <v>55</v>
      </c>
      <c r="CE10" s="66"/>
      <c r="CF10" s="66"/>
      <c r="CG10" s="169"/>
      <c r="CH10" s="66"/>
      <c r="CI10" s="66"/>
      <c r="CJ10" s="66"/>
      <c r="CK10" s="66"/>
      <c r="CL10" s="66"/>
      <c r="CM10" s="82"/>
      <c r="CN10" s="82"/>
      <c r="CO10" s="82"/>
      <c r="CP10" s="81"/>
      <c r="CQ10" s="66"/>
      <c r="CR10" s="66"/>
      <c r="CS10" s="66"/>
      <c r="CT10" s="66"/>
      <c r="CU10" s="66"/>
      <c r="CV10" s="56">
        <f t="shared" ref="CV10" si="18">SUM(CE10:CU10)</f>
        <v>0</v>
      </c>
      <c r="CW10" s="81"/>
      <c r="CX10" s="81"/>
      <c r="CY10" s="81"/>
      <c r="CZ10" s="81"/>
      <c r="DA10" s="81"/>
      <c r="DB10" s="81"/>
      <c r="DC10" s="81"/>
      <c r="DD10" s="81"/>
      <c r="DE10" s="81"/>
      <c r="DF10" s="81"/>
      <c r="DG10" s="81"/>
      <c r="DH10" s="81"/>
      <c r="DI10" s="81"/>
      <c r="DJ10" s="81"/>
      <c r="DK10" s="81"/>
      <c r="DL10" s="56">
        <f t="shared" ref="DL10" si="19">SUM(CW10:DK10)</f>
        <v>0</v>
      </c>
      <c r="DM10" s="82"/>
      <c r="DN10" s="81"/>
      <c r="DO10" s="81"/>
      <c r="DP10" s="81"/>
      <c r="DQ10" s="81"/>
      <c r="DR10" s="81"/>
      <c r="DS10" s="81"/>
      <c r="DT10" s="81"/>
      <c r="DU10" s="81"/>
      <c r="DV10" s="81"/>
      <c r="DW10" s="81"/>
      <c r="DX10" s="81"/>
      <c r="DY10" s="81"/>
      <c r="DZ10" s="81"/>
      <c r="EA10" s="56">
        <f t="shared" ref="EA10" si="20">SUM(DM10:DZ10)</f>
        <v>0</v>
      </c>
      <c r="EB10" s="82"/>
      <c r="EC10" s="76"/>
      <c r="ED10" s="76"/>
      <c r="EE10" s="76"/>
      <c r="EF10" s="76"/>
      <c r="EG10" s="76"/>
      <c r="EH10" s="76"/>
      <c r="EI10" s="76"/>
      <c r="EJ10" s="76"/>
      <c r="EK10" s="76"/>
      <c r="EL10" s="76"/>
      <c r="EM10" s="76"/>
      <c r="EN10" s="76"/>
      <c r="EO10" s="76"/>
      <c r="EP10" s="76"/>
      <c r="EQ10" s="172">
        <f t="shared" ref="EQ10" si="21">SUM(EB10:EP10)</f>
        <v>0</v>
      </c>
      <c r="ER10" s="76"/>
      <c r="ES10" s="76"/>
      <c r="ET10" s="76"/>
      <c r="EU10" s="76"/>
      <c r="EV10" s="76"/>
      <c r="EW10" s="76"/>
      <c r="EX10" s="76"/>
      <c r="EY10" s="76"/>
      <c r="EZ10" s="76"/>
      <c r="FA10" s="76"/>
      <c r="FB10" s="76"/>
      <c r="FC10" s="76"/>
      <c r="FD10" s="76"/>
      <c r="FE10" s="76"/>
      <c r="FF10" s="76"/>
      <c r="FG10" s="76"/>
      <c r="FH10" s="76"/>
      <c r="FI10" s="175">
        <f t="shared" ref="FI10" si="22">SUM(ER10:FH10)</f>
        <v>0</v>
      </c>
      <c r="FJ10" s="76"/>
      <c r="FK10" s="176"/>
      <c r="FL10" s="76"/>
      <c r="FM10" s="76"/>
      <c r="FN10" s="76"/>
      <c r="FO10" s="76"/>
      <c r="FP10" s="176"/>
      <c r="FQ10" s="176"/>
      <c r="FR10" s="76"/>
      <c r="FS10" s="76"/>
      <c r="FT10" s="76"/>
      <c r="FU10" s="176"/>
      <c r="FV10" s="76"/>
      <c r="FW10" s="76"/>
      <c r="FX10" s="76"/>
      <c r="FY10" s="76"/>
      <c r="FZ10" s="173">
        <f t="shared" ref="FZ10" si="23">SUM(FJ10:FY10)</f>
        <v>0</v>
      </c>
    </row>
    <row r="11" spans="1:182" ht="16.5" customHeight="1" thickBot="1" x14ac:dyDescent="0.3">
      <c r="A11" s="101" t="s">
        <v>155</v>
      </c>
      <c r="B11" s="81"/>
      <c r="C11" s="81"/>
      <c r="D11" s="81"/>
      <c r="E11" s="81"/>
      <c r="F11" s="81"/>
      <c r="G11" s="81"/>
      <c r="H11" s="81"/>
      <c r="I11" s="81"/>
      <c r="J11" s="81"/>
      <c r="K11" s="54">
        <f t="shared" si="17"/>
        <v>0</v>
      </c>
      <c r="L11" s="81"/>
      <c r="M11" s="81"/>
      <c r="N11" s="80"/>
      <c r="O11" s="81">
        <v>5</v>
      </c>
      <c r="P11" s="81">
        <v>5</v>
      </c>
      <c r="Q11" s="81">
        <v>5</v>
      </c>
      <c r="R11" s="81">
        <v>5</v>
      </c>
      <c r="S11" s="81">
        <v>5</v>
      </c>
      <c r="T11" s="81"/>
      <c r="U11" s="81"/>
      <c r="V11" s="56">
        <f t="shared" si="1"/>
        <v>25</v>
      </c>
      <c r="W11" s="317">
        <v>5</v>
      </c>
      <c r="X11" s="81">
        <v>5</v>
      </c>
      <c r="Y11" s="81">
        <v>5</v>
      </c>
      <c r="Z11" s="81">
        <v>5</v>
      </c>
      <c r="AA11" s="81">
        <v>5</v>
      </c>
      <c r="AB11" s="81">
        <v>5</v>
      </c>
      <c r="AC11" s="81">
        <v>5</v>
      </c>
      <c r="AD11" s="81">
        <v>5</v>
      </c>
      <c r="AE11" s="81">
        <v>5</v>
      </c>
      <c r="AF11" s="81">
        <v>5</v>
      </c>
      <c r="AG11" s="81">
        <v>5</v>
      </c>
      <c r="AH11" s="81">
        <v>5</v>
      </c>
      <c r="AI11" s="81">
        <v>5</v>
      </c>
      <c r="AJ11" s="81">
        <v>5</v>
      </c>
      <c r="AK11" s="81"/>
      <c r="AL11" s="81"/>
      <c r="AM11" s="284">
        <v>5</v>
      </c>
      <c r="AN11" s="76"/>
      <c r="AO11" s="76"/>
      <c r="AP11" s="76">
        <v>5</v>
      </c>
      <c r="AQ11" s="76">
        <v>5</v>
      </c>
      <c r="AR11" s="173">
        <f t="shared" si="9"/>
        <v>85</v>
      </c>
      <c r="AS11" s="306">
        <v>5</v>
      </c>
      <c r="AT11" s="66">
        <v>5</v>
      </c>
      <c r="AU11" s="66"/>
      <c r="AV11" s="66"/>
      <c r="AW11" s="66"/>
      <c r="AX11" s="66">
        <v>5</v>
      </c>
      <c r="AY11" s="68">
        <v>5</v>
      </c>
      <c r="AZ11" s="66">
        <v>5</v>
      </c>
      <c r="BA11" s="66">
        <v>5</v>
      </c>
      <c r="BB11" s="68">
        <v>5</v>
      </c>
      <c r="BC11" s="66">
        <v>5</v>
      </c>
      <c r="BD11" s="68">
        <v>5</v>
      </c>
      <c r="BE11" s="66">
        <v>5</v>
      </c>
      <c r="BF11" s="68">
        <v>5</v>
      </c>
      <c r="BG11" s="66">
        <v>5</v>
      </c>
      <c r="BH11" s="298"/>
      <c r="BI11" s="298"/>
      <c r="BJ11" s="333">
        <v>5</v>
      </c>
      <c r="BK11" s="328">
        <v>5</v>
      </c>
      <c r="BL11" s="328"/>
      <c r="BM11" s="328">
        <v>5</v>
      </c>
      <c r="BN11" s="56">
        <f t="shared" si="2"/>
        <v>75</v>
      </c>
      <c r="BO11" s="149">
        <v>5</v>
      </c>
      <c r="BP11" s="149">
        <v>5</v>
      </c>
      <c r="BQ11" s="167">
        <v>5</v>
      </c>
      <c r="BR11" s="147">
        <v>5</v>
      </c>
      <c r="BS11" s="147">
        <v>5</v>
      </c>
      <c r="BT11" s="147"/>
      <c r="BU11" s="169">
        <v>5</v>
      </c>
      <c r="BV11" s="147">
        <v>5</v>
      </c>
      <c r="BW11" s="147"/>
      <c r="BX11" s="147"/>
      <c r="BY11" s="169"/>
      <c r="BZ11" s="169">
        <v>5</v>
      </c>
      <c r="CA11" s="169"/>
      <c r="CB11" s="169">
        <v>5</v>
      </c>
      <c r="CC11" s="169">
        <v>5</v>
      </c>
      <c r="CD11" s="336">
        <f t="shared" si="10"/>
        <v>50</v>
      </c>
      <c r="CE11" s="66"/>
      <c r="CF11" s="66"/>
      <c r="CG11" s="169"/>
      <c r="CH11" s="66"/>
      <c r="CI11" s="66"/>
      <c r="CJ11" s="66"/>
      <c r="CK11" s="66"/>
      <c r="CL11" s="66"/>
      <c r="CM11" s="82"/>
      <c r="CN11" s="82"/>
      <c r="CO11" s="82"/>
      <c r="CP11" s="81"/>
      <c r="CQ11" s="66"/>
      <c r="CR11" s="66"/>
      <c r="CS11" s="66"/>
      <c r="CT11" s="66"/>
      <c r="CU11" s="66"/>
      <c r="CV11" s="56"/>
      <c r="CW11" s="81"/>
      <c r="CX11" s="81"/>
      <c r="CY11" s="81"/>
      <c r="CZ11" s="81"/>
      <c r="DA11" s="81"/>
      <c r="DB11" s="81"/>
      <c r="DC11" s="81"/>
      <c r="DD11" s="81"/>
      <c r="DE11" s="81"/>
      <c r="DF11" s="81"/>
      <c r="DG11" s="81"/>
      <c r="DH11" s="81"/>
      <c r="DI11" s="81"/>
      <c r="DJ11" s="81"/>
      <c r="DK11" s="81"/>
      <c r="DL11" s="56"/>
      <c r="DM11" s="82"/>
      <c r="DN11" s="81"/>
      <c r="DO11" s="81"/>
      <c r="DP11" s="81"/>
      <c r="DQ11" s="81"/>
      <c r="DR11" s="81"/>
      <c r="DS11" s="81"/>
      <c r="DT11" s="81"/>
      <c r="DU11" s="81"/>
      <c r="DV11" s="81"/>
      <c r="DW11" s="81"/>
      <c r="DX11" s="81"/>
      <c r="DY11" s="81"/>
      <c r="DZ11" s="81"/>
      <c r="EA11" s="56"/>
      <c r="EB11" s="82"/>
      <c r="EC11" s="76"/>
      <c r="ED11" s="76"/>
      <c r="EE11" s="76"/>
      <c r="EF11" s="76"/>
      <c r="EG11" s="76"/>
      <c r="EH11" s="76"/>
      <c r="EI11" s="76"/>
      <c r="EJ11" s="76"/>
      <c r="EK11" s="76"/>
      <c r="EL11" s="76"/>
      <c r="EM11" s="76"/>
      <c r="EN11" s="76"/>
      <c r="EO11" s="76"/>
      <c r="EP11" s="76"/>
      <c r="EQ11" s="172"/>
      <c r="ER11" s="76"/>
      <c r="ES11" s="76"/>
      <c r="ET11" s="76"/>
      <c r="EU11" s="76"/>
      <c r="EV11" s="76"/>
      <c r="EW11" s="76"/>
      <c r="EX11" s="76"/>
      <c r="EY11" s="76"/>
      <c r="EZ11" s="76"/>
      <c r="FA11" s="76"/>
      <c r="FB11" s="76"/>
      <c r="FC11" s="76"/>
      <c r="FD11" s="76"/>
      <c r="FE11" s="76"/>
      <c r="FF11" s="76"/>
      <c r="FG11" s="76"/>
      <c r="FH11" s="76"/>
      <c r="FI11" s="175"/>
      <c r="FJ11" s="76"/>
      <c r="FK11" s="176"/>
      <c r="FL11" s="76"/>
      <c r="FM11" s="76"/>
      <c r="FN11" s="76"/>
      <c r="FO11" s="76"/>
      <c r="FP11" s="176"/>
      <c r="FQ11" s="176"/>
      <c r="FR11" s="76"/>
      <c r="FS11" s="76"/>
      <c r="FT11" s="76"/>
      <c r="FU11" s="176"/>
      <c r="FV11" s="76"/>
      <c r="FW11" s="76"/>
      <c r="FX11" s="76"/>
      <c r="FY11" s="76"/>
      <c r="FZ11" s="173"/>
    </row>
    <row r="12" spans="1:182" ht="16.5" customHeight="1" thickBot="1" x14ac:dyDescent="0.3">
      <c r="A12" s="102" t="s">
        <v>118</v>
      </c>
      <c r="B12" s="236"/>
      <c r="C12" s="236"/>
      <c r="D12" s="236"/>
      <c r="E12" s="236"/>
      <c r="F12" s="236"/>
      <c r="G12" s="236"/>
      <c r="H12" s="236"/>
      <c r="I12" s="236"/>
      <c r="J12" s="236"/>
      <c r="K12" s="55">
        <f t="shared" ref="K12" si="24">SUM(B12:J12)</f>
        <v>0</v>
      </c>
      <c r="L12" s="236"/>
      <c r="M12" s="236">
        <v>5</v>
      </c>
      <c r="N12" s="236"/>
      <c r="O12" s="236">
        <v>5</v>
      </c>
      <c r="P12" s="236"/>
      <c r="Q12" s="236"/>
      <c r="R12" s="236">
        <v>5</v>
      </c>
      <c r="S12" s="236"/>
      <c r="T12" s="236"/>
      <c r="U12" s="236"/>
      <c r="V12" s="311">
        <f t="shared" si="1"/>
        <v>15</v>
      </c>
      <c r="W12" s="318"/>
      <c r="X12" s="236"/>
      <c r="Y12" s="236">
        <v>5</v>
      </c>
      <c r="Z12" s="236">
        <v>5</v>
      </c>
      <c r="AA12" s="236">
        <v>5</v>
      </c>
      <c r="AB12" s="236">
        <v>5</v>
      </c>
      <c r="AC12" s="236">
        <v>5</v>
      </c>
      <c r="AD12" s="236">
        <v>5</v>
      </c>
      <c r="AE12" s="236">
        <v>5</v>
      </c>
      <c r="AF12" s="236">
        <v>5</v>
      </c>
      <c r="AG12" s="236">
        <v>5</v>
      </c>
      <c r="AH12" s="236">
        <v>5</v>
      </c>
      <c r="AI12" s="236">
        <v>5</v>
      </c>
      <c r="AJ12" s="236"/>
      <c r="AK12" s="236"/>
      <c r="AL12" s="236">
        <v>5</v>
      </c>
      <c r="AM12" s="319">
        <v>5</v>
      </c>
      <c r="AN12" s="58"/>
      <c r="AO12" s="58"/>
      <c r="AP12" s="58">
        <v>5</v>
      </c>
      <c r="AQ12" s="58">
        <v>5</v>
      </c>
      <c r="AR12" s="173">
        <f t="shared" si="9"/>
        <v>75</v>
      </c>
      <c r="AS12" s="307">
        <v>5</v>
      </c>
      <c r="AT12" s="308">
        <v>5</v>
      </c>
      <c r="AU12" s="308">
        <v>5</v>
      </c>
      <c r="AV12" s="308">
        <v>5</v>
      </c>
      <c r="AW12" s="308">
        <v>5</v>
      </c>
      <c r="AX12" s="308">
        <v>5</v>
      </c>
      <c r="AY12" s="309">
        <v>5</v>
      </c>
      <c r="AZ12" s="308">
        <v>5</v>
      </c>
      <c r="BA12" s="308">
        <v>5</v>
      </c>
      <c r="BB12" s="309">
        <v>5</v>
      </c>
      <c r="BC12" s="308">
        <v>5</v>
      </c>
      <c r="BD12" s="309">
        <v>5</v>
      </c>
      <c r="BE12" s="308"/>
      <c r="BF12" s="309">
        <v>5</v>
      </c>
      <c r="BG12" s="308">
        <v>5</v>
      </c>
      <c r="BH12" s="310">
        <v>5</v>
      </c>
      <c r="BI12" s="310">
        <v>5</v>
      </c>
      <c r="BJ12" s="335">
        <v>5</v>
      </c>
      <c r="BK12" s="330">
        <v>5</v>
      </c>
      <c r="BL12" s="330">
        <v>5</v>
      </c>
      <c r="BM12" s="330">
        <v>5</v>
      </c>
      <c r="BN12" s="311">
        <f t="shared" si="2"/>
        <v>100</v>
      </c>
      <c r="BO12" s="149"/>
      <c r="BP12" s="149"/>
      <c r="BQ12" s="167"/>
      <c r="BR12" s="147"/>
      <c r="BS12" s="147"/>
      <c r="BT12" s="147"/>
      <c r="BU12" s="169">
        <v>5</v>
      </c>
      <c r="BV12" s="147">
        <v>5</v>
      </c>
      <c r="BW12" s="147"/>
      <c r="BX12" s="147"/>
      <c r="BY12" s="169"/>
      <c r="BZ12" s="169"/>
      <c r="CA12" s="169">
        <v>5</v>
      </c>
      <c r="CB12" s="169">
        <v>5</v>
      </c>
      <c r="CC12" s="169"/>
      <c r="CD12" s="336">
        <f t="shared" si="10"/>
        <v>20</v>
      </c>
      <c r="CE12" s="66"/>
      <c r="CF12" s="66"/>
      <c r="CG12" s="169"/>
      <c r="CH12" s="66"/>
      <c r="CI12" s="66"/>
      <c r="CJ12" s="66"/>
      <c r="CK12" s="66"/>
      <c r="CL12" s="66"/>
      <c r="CM12" s="48"/>
      <c r="CN12" s="48"/>
      <c r="CO12" s="48"/>
      <c r="CP12" s="46"/>
      <c r="CQ12" s="66"/>
      <c r="CR12" s="66"/>
      <c r="CS12" s="66"/>
      <c r="CT12" s="66"/>
      <c r="CU12" s="66"/>
      <c r="CV12" s="56">
        <f t="shared" si="3"/>
        <v>0</v>
      </c>
      <c r="CW12" s="46"/>
      <c r="CX12" s="46"/>
      <c r="CY12" s="46"/>
      <c r="CZ12" s="46"/>
      <c r="DA12" s="46"/>
      <c r="DB12" s="46"/>
      <c r="DC12" s="46"/>
      <c r="DD12" s="46"/>
      <c r="DE12" s="46"/>
      <c r="DF12" s="46"/>
      <c r="DG12" s="81"/>
      <c r="DH12" s="81"/>
      <c r="DI12" s="81"/>
      <c r="DJ12" s="81"/>
      <c r="DK12" s="81"/>
      <c r="DL12" s="56">
        <f t="shared" si="4"/>
        <v>0</v>
      </c>
      <c r="DM12" s="48"/>
      <c r="DN12" s="46"/>
      <c r="DO12" s="46"/>
      <c r="DP12" s="46"/>
      <c r="DQ12" s="46"/>
      <c r="DR12" s="46"/>
      <c r="DS12" s="46"/>
      <c r="DT12" s="46"/>
      <c r="DU12" s="46"/>
      <c r="DV12" s="46"/>
      <c r="DW12" s="46"/>
      <c r="DX12" s="46"/>
      <c r="DY12" s="46"/>
      <c r="DZ12" s="46"/>
      <c r="EA12" s="56">
        <f t="shared" si="5"/>
        <v>0</v>
      </c>
      <c r="EB12" s="48"/>
      <c r="EC12" s="76"/>
      <c r="ED12" s="76"/>
      <c r="EE12" s="76"/>
      <c r="EF12" s="76"/>
      <c r="EG12" s="76"/>
      <c r="EH12" s="76"/>
      <c r="EI12" s="76"/>
      <c r="EJ12" s="76"/>
      <c r="EK12" s="76"/>
      <c r="EL12" s="76"/>
      <c r="EM12" s="76"/>
      <c r="EN12" s="76"/>
      <c r="EO12" s="76"/>
      <c r="EP12" s="76"/>
      <c r="EQ12" s="56">
        <f t="shared" si="6"/>
        <v>0</v>
      </c>
      <c r="ER12" s="71"/>
      <c r="ES12" s="73"/>
      <c r="ET12" s="73"/>
      <c r="EU12" s="73"/>
      <c r="EV12" s="73"/>
      <c r="EW12" s="73"/>
      <c r="EX12" s="73"/>
      <c r="EY12" s="73"/>
      <c r="EZ12" s="73"/>
      <c r="FA12" s="73"/>
      <c r="FB12" s="73"/>
      <c r="FC12" s="73"/>
      <c r="FD12" s="73"/>
      <c r="FE12" s="73"/>
      <c r="FF12" s="73"/>
      <c r="FG12" s="73"/>
      <c r="FH12" s="73"/>
      <c r="FI12" s="172">
        <f t="shared" si="7"/>
        <v>0</v>
      </c>
      <c r="FJ12" s="58"/>
      <c r="FK12" s="177"/>
      <c r="FL12" s="58"/>
      <c r="FM12" s="58"/>
      <c r="FN12" s="58"/>
      <c r="FO12" s="58"/>
      <c r="FP12" s="177"/>
      <c r="FQ12" s="177"/>
      <c r="FR12" s="58"/>
      <c r="FS12" s="58"/>
      <c r="FT12" s="58"/>
      <c r="FU12" s="177"/>
      <c r="FV12" s="58"/>
      <c r="FW12" s="58"/>
      <c r="FX12" s="58"/>
      <c r="FY12" s="58"/>
      <c r="FZ12" s="173">
        <f t="shared" ref="FZ12" si="25">SUM(FJ12:FY12)</f>
        <v>0</v>
      </c>
    </row>
    <row r="13" spans="1:182" ht="16.5" customHeight="1" x14ac:dyDescent="0.2"/>
    <row r="14" spans="1:182" s="122" customFormat="1" ht="16.5" customHeight="1" thickBot="1" x14ac:dyDescent="0.25"/>
    <row r="15" spans="1:182" ht="16.5" customHeight="1" thickBot="1" x14ac:dyDescent="0.3">
      <c r="A15" s="49" t="s">
        <v>106</v>
      </c>
      <c r="B15" s="387" t="s">
        <v>108</v>
      </c>
      <c r="C15" s="398"/>
      <c r="D15" s="398"/>
      <c r="E15" s="398"/>
      <c r="F15" s="398"/>
      <c r="G15" s="398"/>
      <c r="H15" s="398"/>
      <c r="I15" s="398"/>
      <c r="J15" s="398"/>
      <c r="K15" s="399"/>
      <c r="L15" s="392" t="s">
        <v>4</v>
      </c>
      <c r="M15" s="393"/>
      <c r="N15" s="393"/>
      <c r="O15" s="393"/>
      <c r="P15" s="393"/>
      <c r="Q15" s="393"/>
      <c r="R15" s="393"/>
      <c r="S15" s="393"/>
      <c r="T15" s="393"/>
      <c r="U15" s="393"/>
      <c r="V15" s="394"/>
      <c r="W15" s="387" t="s">
        <v>5</v>
      </c>
      <c r="X15" s="388"/>
      <c r="Y15" s="388"/>
      <c r="Z15" s="388"/>
      <c r="AA15" s="388"/>
      <c r="AB15" s="388"/>
      <c r="AC15" s="388"/>
      <c r="AD15" s="388"/>
      <c r="AE15" s="388"/>
      <c r="AF15" s="388"/>
      <c r="AG15" s="388"/>
      <c r="AH15" s="388"/>
      <c r="AI15" s="388"/>
      <c r="AJ15" s="388"/>
      <c r="AK15" s="388"/>
      <c r="AL15" s="388"/>
      <c r="AM15" s="388"/>
      <c r="AN15" s="388"/>
      <c r="AO15" s="388"/>
      <c r="AP15" s="388"/>
      <c r="AQ15" s="388"/>
      <c r="AR15" s="389"/>
      <c r="AS15" s="392" t="s">
        <v>6</v>
      </c>
      <c r="AT15" s="393"/>
      <c r="AU15" s="393"/>
      <c r="AV15" s="393"/>
      <c r="AW15" s="393"/>
      <c r="AX15" s="393"/>
      <c r="AY15" s="393"/>
      <c r="AZ15" s="393"/>
      <c r="BA15" s="393"/>
      <c r="BB15" s="393"/>
      <c r="BC15" s="393"/>
      <c r="BD15" s="393"/>
      <c r="BE15" s="393"/>
      <c r="BF15" s="393"/>
      <c r="BG15" s="393"/>
      <c r="BH15" s="393"/>
      <c r="BI15" s="393"/>
      <c r="BJ15" s="393"/>
      <c r="BK15" s="393"/>
      <c r="BL15" s="393"/>
      <c r="BM15" s="393"/>
      <c r="BN15" s="394"/>
      <c r="BO15" s="387" t="s">
        <v>7</v>
      </c>
      <c r="BP15" s="398"/>
      <c r="BQ15" s="398"/>
      <c r="BR15" s="398"/>
      <c r="BS15" s="398"/>
      <c r="BT15" s="398"/>
      <c r="BU15" s="398"/>
      <c r="BV15" s="398"/>
      <c r="BW15" s="398"/>
      <c r="BX15" s="398"/>
      <c r="BY15" s="398"/>
      <c r="BZ15" s="398"/>
      <c r="CA15" s="398"/>
      <c r="CB15" s="398"/>
      <c r="CC15" s="398"/>
      <c r="CD15" s="399"/>
      <c r="CE15" s="392" t="s">
        <v>99</v>
      </c>
      <c r="CF15" s="393"/>
      <c r="CG15" s="393"/>
      <c r="CH15" s="393"/>
      <c r="CI15" s="393"/>
      <c r="CJ15" s="393"/>
      <c r="CK15" s="393"/>
      <c r="CL15" s="393"/>
      <c r="CM15" s="393"/>
      <c r="CN15" s="393"/>
      <c r="CO15" s="393"/>
      <c r="CP15" s="393"/>
      <c r="CQ15" s="393"/>
      <c r="CR15" s="393"/>
      <c r="CS15" s="393"/>
      <c r="CT15" s="393"/>
      <c r="CU15" s="393"/>
      <c r="CV15" s="394"/>
      <c r="CW15" s="387" t="s">
        <v>100</v>
      </c>
      <c r="CX15" s="398"/>
      <c r="CY15" s="398"/>
      <c r="CZ15" s="398"/>
      <c r="DA15" s="398"/>
      <c r="DB15" s="398"/>
      <c r="DC15" s="398"/>
      <c r="DD15" s="398"/>
      <c r="DE15" s="398"/>
      <c r="DF15" s="398"/>
      <c r="DG15" s="398"/>
      <c r="DH15" s="398"/>
      <c r="DI15" s="398"/>
      <c r="DJ15" s="398"/>
      <c r="DK15" s="398"/>
      <c r="DL15" s="399"/>
      <c r="DM15" s="392" t="s">
        <v>101</v>
      </c>
      <c r="DN15" s="393"/>
      <c r="DO15" s="393"/>
      <c r="DP15" s="393"/>
      <c r="DQ15" s="393"/>
      <c r="DR15" s="393"/>
      <c r="DS15" s="393"/>
      <c r="DT15" s="393"/>
      <c r="DU15" s="393"/>
      <c r="DV15" s="393"/>
      <c r="DW15" s="393"/>
      <c r="DX15" s="393"/>
      <c r="DY15" s="393"/>
      <c r="DZ15" s="393"/>
      <c r="EA15" s="394"/>
      <c r="EB15" s="398" t="s">
        <v>102</v>
      </c>
      <c r="EC15" s="398"/>
      <c r="ED15" s="398"/>
      <c r="EE15" s="398"/>
      <c r="EF15" s="398"/>
      <c r="EG15" s="398"/>
      <c r="EH15" s="398"/>
      <c r="EI15" s="398"/>
      <c r="EJ15" s="398"/>
      <c r="EK15" s="398"/>
      <c r="EL15" s="398"/>
      <c r="EM15" s="398"/>
      <c r="EN15" s="398"/>
      <c r="EO15" s="398"/>
      <c r="EP15" s="398"/>
      <c r="EQ15" s="399"/>
      <c r="ER15" s="384" t="s">
        <v>103</v>
      </c>
      <c r="ES15" s="385"/>
      <c r="ET15" s="385"/>
      <c r="EU15" s="385"/>
      <c r="EV15" s="385"/>
      <c r="EW15" s="385"/>
      <c r="EX15" s="385"/>
      <c r="EY15" s="385"/>
      <c r="EZ15" s="385"/>
      <c r="FA15" s="385"/>
      <c r="FB15" s="385"/>
      <c r="FC15" s="385"/>
      <c r="FD15" s="385"/>
      <c r="FE15" s="385"/>
      <c r="FF15" s="385"/>
      <c r="FG15" s="385"/>
      <c r="FH15" s="385"/>
      <c r="FI15" s="386"/>
      <c r="FJ15" s="381" t="s">
        <v>104</v>
      </c>
      <c r="FK15" s="382"/>
      <c r="FL15" s="382"/>
      <c r="FM15" s="382"/>
      <c r="FN15" s="382"/>
      <c r="FO15" s="382"/>
      <c r="FP15" s="382"/>
      <c r="FQ15" s="382"/>
      <c r="FR15" s="382"/>
      <c r="FS15" s="382"/>
      <c r="FT15" s="382"/>
      <c r="FU15" s="382"/>
      <c r="FV15" s="382"/>
      <c r="FW15" s="382"/>
      <c r="FX15" s="382"/>
      <c r="FY15" s="382"/>
      <c r="FZ15" s="383"/>
    </row>
    <row r="16" spans="1:182" ht="16.5" customHeight="1" thickBot="1" x14ac:dyDescent="0.25">
      <c r="A16" s="400" t="s">
        <v>9</v>
      </c>
      <c r="B16" s="285" t="s">
        <v>135</v>
      </c>
      <c r="C16" s="286" t="s">
        <v>120</v>
      </c>
      <c r="D16" s="286" t="s">
        <v>121</v>
      </c>
      <c r="E16" s="286" t="s">
        <v>122</v>
      </c>
      <c r="F16" s="289" t="s">
        <v>123</v>
      </c>
      <c r="G16" s="286" t="s">
        <v>136</v>
      </c>
      <c r="H16" s="286" t="s">
        <v>124</v>
      </c>
      <c r="I16" s="286" t="s">
        <v>125</v>
      </c>
      <c r="J16" s="286" t="s">
        <v>126</v>
      </c>
      <c r="K16" s="53" t="s">
        <v>109</v>
      </c>
      <c r="L16" s="300" t="s">
        <v>142</v>
      </c>
      <c r="M16" s="301" t="s">
        <v>144</v>
      </c>
      <c r="N16" s="301" t="s">
        <v>145</v>
      </c>
      <c r="O16" s="302" t="s">
        <v>146</v>
      </c>
      <c r="P16" s="301" t="s">
        <v>147</v>
      </c>
      <c r="Q16" s="301" t="s">
        <v>148</v>
      </c>
      <c r="R16" s="302" t="s">
        <v>183</v>
      </c>
      <c r="S16" s="301" t="s">
        <v>184</v>
      </c>
      <c r="T16" s="301" t="s">
        <v>185</v>
      </c>
      <c r="U16" s="302" t="s">
        <v>186</v>
      </c>
      <c r="V16" s="52" t="s">
        <v>109</v>
      </c>
      <c r="W16" s="300" t="s">
        <v>187</v>
      </c>
      <c r="X16" s="301" t="s">
        <v>188</v>
      </c>
      <c r="Y16" s="301" t="s">
        <v>190</v>
      </c>
      <c r="Z16" s="302" t="s">
        <v>191</v>
      </c>
      <c r="AA16" s="301" t="s">
        <v>192</v>
      </c>
      <c r="AB16" s="301" t="s">
        <v>193</v>
      </c>
      <c r="AC16" s="302" t="s">
        <v>194</v>
      </c>
      <c r="AD16" s="301" t="s">
        <v>195</v>
      </c>
      <c r="AE16" s="301" t="s">
        <v>196</v>
      </c>
      <c r="AF16" s="302" t="s">
        <v>201</v>
      </c>
      <c r="AG16" s="301" t="s">
        <v>200</v>
      </c>
      <c r="AH16" s="301" t="s">
        <v>199</v>
      </c>
      <c r="AI16" s="302" t="s">
        <v>198</v>
      </c>
      <c r="AJ16" s="301" t="s">
        <v>197</v>
      </c>
      <c r="AK16" s="301" t="s">
        <v>208</v>
      </c>
      <c r="AL16" s="302" t="s">
        <v>209</v>
      </c>
      <c r="AM16" s="301" t="s">
        <v>210</v>
      </c>
      <c r="AN16" s="321" t="s">
        <v>211</v>
      </c>
      <c r="AO16" s="301" t="s">
        <v>212</v>
      </c>
      <c r="AP16" s="301" t="s">
        <v>213</v>
      </c>
      <c r="AQ16" s="301" t="s">
        <v>214</v>
      </c>
      <c r="AR16" s="322" t="s">
        <v>109</v>
      </c>
      <c r="AS16" s="300" t="s">
        <v>217</v>
      </c>
      <c r="AT16" s="301" t="s">
        <v>218</v>
      </c>
      <c r="AU16" s="301" t="s">
        <v>219</v>
      </c>
      <c r="AV16" s="302" t="s">
        <v>231</v>
      </c>
      <c r="AW16" s="301" t="s">
        <v>232</v>
      </c>
      <c r="AX16" s="301" t="s">
        <v>233</v>
      </c>
      <c r="AY16" s="302" t="s">
        <v>234</v>
      </c>
      <c r="AZ16" s="301" t="s">
        <v>235</v>
      </c>
      <c r="BA16" s="302" t="s">
        <v>236</v>
      </c>
      <c r="BB16" s="301" t="s">
        <v>237</v>
      </c>
      <c r="BC16" s="302" t="s">
        <v>238</v>
      </c>
      <c r="BD16" s="301" t="s">
        <v>239</v>
      </c>
      <c r="BE16" s="301" t="s">
        <v>243</v>
      </c>
      <c r="BF16" s="302" t="s">
        <v>244</v>
      </c>
      <c r="BG16" s="301" t="s">
        <v>245</v>
      </c>
      <c r="BH16" s="301" t="s">
        <v>246</v>
      </c>
      <c r="BI16" s="301" t="s">
        <v>247</v>
      </c>
      <c r="BJ16" s="301" t="s">
        <v>248</v>
      </c>
      <c r="BK16" s="301" t="s">
        <v>249</v>
      </c>
      <c r="BL16" s="301" t="s">
        <v>250</v>
      </c>
      <c r="BM16" s="301" t="s">
        <v>251</v>
      </c>
      <c r="BN16" s="52" t="s">
        <v>109</v>
      </c>
      <c r="BO16" s="285" t="s">
        <v>253</v>
      </c>
      <c r="BP16" s="286" t="s">
        <v>260</v>
      </c>
      <c r="BQ16" s="286" t="s">
        <v>261</v>
      </c>
      <c r="BR16" s="285" t="s">
        <v>262</v>
      </c>
      <c r="BS16" s="286" t="s">
        <v>263</v>
      </c>
      <c r="BT16" s="286" t="s">
        <v>264</v>
      </c>
      <c r="BU16" s="285" t="s">
        <v>265</v>
      </c>
      <c r="BV16" s="286" t="s">
        <v>273</v>
      </c>
      <c r="BW16" s="286" t="s">
        <v>266</v>
      </c>
      <c r="BX16" s="338" t="s">
        <v>267</v>
      </c>
      <c r="BY16" s="286" t="s">
        <v>268</v>
      </c>
      <c r="BZ16" s="286" t="s">
        <v>269</v>
      </c>
      <c r="CA16" s="286" t="s">
        <v>272</v>
      </c>
      <c r="CB16" s="286" t="s">
        <v>270</v>
      </c>
      <c r="CC16" s="286" t="s">
        <v>271</v>
      </c>
      <c r="CD16" s="107" t="s">
        <v>109</v>
      </c>
      <c r="CE16" s="111"/>
      <c r="CF16" s="108"/>
      <c r="CG16" s="108"/>
      <c r="CH16" s="111"/>
      <c r="CI16" s="108"/>
      <c r="CJ16" s="111"/>
      <c r="CK16" s="108"/>
      <c r="CL16" s="108"/>
      <c r="CM16" s="111"/>
      <c r="CN16" s="108"/>
      <c r="CO16" s="111"/>
      <c r="CP16" s="108"/>
      <c r="CQ16" s="108"/>
      <c r="CR16" s="111"/>
      <c r="CS16" s="108"/>
      <c r="CT16" s="111"/>
      <c r="CU16" s="108"/>
      <c r="CV16" s="53" t="s">
        <v>109</v>
      </c>
      <c r="CW16" s="111"/>
      <c r="CX16" s="108"/>
      <c r="CY16" s="111"/>
      <c r="CZ16" s="108"/>
      <c r="DA16" s="111"/>
      <c r="DB16" s="108"/>
      <c r="DC16" s="108"/>
      <c r="DD16" s="111"/>
      <c r="DE16" s="108"/>
      <c r="DF16" s="111"/>
      <c r="DG16" s="111"/>
      <c r="DH16" s="111"/>
      <c r="DI16" s="111"/>
      <c r="DJ16" s="111"/>
      <c r="DK16" s="170"/>
      <c r="DL16" s="53" t="s">
        <v>109</v>
      </c>
      <c r="DM16" s="111"/>
      <c r="DN16" s="108"/>
      <c r="DO16" s="108"/>
      <c r="DP16" s="111"/>
      <c r="DQ16" s="108"/>
      <c r="DR16" s="111"/>
      <c r="DS16" s="108"/>
      <c r="DT16" s="108"/>
      <c r="DU16" s="111"/>
      <c r="DV16" s="108"/>
      <c r="DW16" s="111"/>
      <c r="DX16" s="108"/>
      <c r="DY16" s="111"/>
      <c r="DZ16" s="108"/>
      <c r="EA16" s="53" t="s">
        <v>109</v>
      </c>
      <c r="EB16" s="111"/>
      <c r="EC16" s="108"/>
      <c r="ED16" s="108"/>
      <c r="EE16" s="111"/>
      <c r="EF16" s="108"/>
      <c r="EG16" s="111"/>
      <c r="EH16" s="108"/>
      <c r="EI16" s="108"/>
      <c r="EJ16" s="108"/>
      <c r="EK16" s="111"/>
      <c r="EL16" s="108"/>
      <c r="EM16" s="111"/>
      <c r="EN16" s="108"/>
      <c r="EO16" s="108"/>
      <c r="EP16" s="111"/>
      <c r="EQ16" s="53" t="s">
        <v>109</v>
      </c>
      <c r="ER16" s="111"/>
      <c r="ES16" s="108"/>
      <c r="ET16" s="108"/>
      <c r="EU16" s="111"/>
      <c r="EV16" s="108"/>
      <c r="EW16" s="111"/>
      <c r="EX16" s="108"/>
      <c r="EY16" s="111"/>
      <c r="EZ16" s="108"/>
      <c r="FA16" s="111"/>
      <c r="FB16" s="108"/>
      <c r="FC16" s="111"/>
      <c r="FD16" s="108"/>
      <c r="FE16" s="108"/>
      <c r="FF16" s="111"/>
      <c r="FG16" s="108"/>
      <c r="FH16" s="111"/>
      <c r="FI16" s="53" t="s">
        <v>109</v>
      </c>
      <c r="FJ16" s="111"/>
      <c r="FK16" s="108"/>
      <c r="FL16" s="108"/>
      <c r="FM16" s="111"/>
      <c r="FN16" s="108"/>
      <c r="FO16" s="111"/>
      <c r="FP16" s="108"/>
      <c r="FQ16" s="108"/>
      <c r="FR16" s="111"/>
      <c r="FS16" s="111"/>
      <c r="FT16" s="108"/>
      <c r="FU16" s="111"/>
      <c r="FV16" s="111"/>
      <c r="FW16" s="111"/>
      <c r="FX16" s="111"/>
      <c r="FY16" s="108"/>
      <c r="FZ16" s="53" t="s">
        <v>109</v>
      </c>
    </row>
    <row r="17" spans="1:182" ht="16.5" customHeight="1" thickBot="1" x14ac:dyDescent="0.25">
      <c r="A17" s="401"/>
      <c r="B17" s="111">
        <v>2550</v>
      </c>
      <c r="C17" s="108">
        <v>2800</v>
      </c>
      <c r="D17" s="108">
        <v>2800</v>
      </c>
      <c r="E17" s="108">
        <v>2900</v>
      </c>
      <c r="F17" s="108">
        <v>3000</v>
      </c>
      <c r="G17" s="108">
        <v>3000</v>
      </c>
      <c r="H17" s="109">
        <v>3050</v>
      </c>
      <c r="I17" s="109">
        <v>2900</v>
      </c>
      <c r="J17" s="109">
        <v>2750</v>
      </c>
      <c r="K17" s="110">
        <f>SUM(B17:J17)</f>
        <v>25750</v>
      </c>
      <c r="L17" s="303">
        <v>3100</v>
      </c>
      <c r="M17" s="108">
        <v>3200</v>
      </c>
      <c r="N17" s="108">
        <v>2800</v>
      </c>
      <c r="O17" s="111">
        <v>2800</v>
      </c>
      <c r="P17" s="108">
        <v>3050</v>
      </c>
      <c r="Q17" s="108">
        <v>3300</v>
      </c>
      <c r="R17" s="111">
        <v>3100</v>
      </c>
      <c r="S17" s="108">
        <v>3100</v>
      </c>
      <c r="T17" s="108">
        <v>3000</v>
      </c>
      <c r="U17" s="111">
        <v>3000</v>
      </c>
      <c r="V17" s="57">
        <f t="shared" ref="V17:V26" si="26">SUM(L17:U17)</f>
        <v>30450</v>
      </c>
      <c r="W17" s="303">
        <v>3150</v>
      </c>
      <c r="X17" s="108">
        <v>2400</v>
      </c>
      <c r="Y17" s="108">
        <v>2900</v>
      </c>
      <c r="Z17" s="111">
        <v>2800</v>
      </c>
      <c r="AA17" s="108">
        <v>3300</v>
      </c>
      <c r="AB17" s="108">
        <v>3400</v>
      </c>
      <c r="AC17" s="111">
        <v>2000</v>
      </c>
      <c r="AD17" s="108">
        <v>2200</v>
      </c>
      <c r="AE17" s="108">
        <v>3150</v>
      </c>
      <c r="AF17" s="111">
        <v>2750</v>
      </c>
      <c r="AG17" s="108">
        <v>3300</v>
      </c>
      <c r="AH17" s="108">
        <v>1850</v>
      </c>
      <c r="AI17" s="111">
        <v>3100</v>
      </c>
      <c r="AJ17" s="108">
        <v>1900</v>
      </c>
      <c r="AK17" s="108">
        <v>3250</v>
      </c>
      <c r="AL17" s="111">
        <v>3100</v>
      </c>
      <c r="AM17" s="108">
        <v>1950</v>
      </c>
      <c r="AN17" s="108">
        <v>3200</v>
      </c>
      <c r="AO17" s="108">
        <v>3100</v>
      </c>
      <c r="AP17" s="108">
        <v>3200</v>
      </c>
      <c r="AQ17" s="108">
        <v>3400</v>
      </c>
      <c r="AR17" s="165">
        <f>SUM(W17:AQ17)</f>
        <v>59400</v>
      </c>
      <c r="AS17" s="303">
        <v>1400</v>
      </c>
      <c r="AT17" s="108">
        <v>2800</v>
      </c>
      <c r="AU17" s="108">
        <v>3200</v>
      </c>
      <c r="AV17" s="111">
        <v>2800</v>
      </c>
      <c r="AW17" s="108">
        <v>1800</v>
      </c>
      <c r="AX17" s="108">
        <v>3000</v>
      </c>
      <c r="AY17" s="111">
        <v>2700</v>
      </c>
      <c r="AZ17" s="108">
        <v>3000</v>
      </c>
      <c r="BA17" s="111">
        <v>3200</v>
      </c>
      <c r="BB17" s="108">
        <v>1200</v>
      </c>
      <c r="BC17" s="111">
        <v>3000</v>
      </c>
      <c r="BD17" s="108">
        <v>1800</v>
      </c>
      <c r="BE17" s="108">
        <v>3400</v>
      </c>
      <c r="BF17" s="111">
        <v>2600</v>
      </c>
      <c r="BG17" s="108">
        <v>2000</v>
      </c>
      <c r="BH17" s="108">
        <v>3100</v>
      </c>
      <c r="BI17" s="108">
        <v>3100</v>
      </c>
      <c r="BJ17" s="108">
        <v>2000</v>
      </c>
      <c r="BK17" s="108">
        <v>1600</v>
      </c>
      <c r="BL17" s="108">
        <v>1400</v>
      </c>
      <c r="BM17" s="108">
        <v>1800</v>
      </c>
      <c r="BN17" s="57">
        <f t="shared" ref="BN17:BN26" si="27">SUM(AS17:BM17)</f>
        <v>50900</v>
      </c>
      <c r="BO17" s="111">
        <v>1600</v>
      </c>
      <c r="BP17" s="108">
        <v>1400</v>
      </c>
      <c r="BQ17" s="108">
        <v>2500</v>
      </c>
      <c r="BR17" s="111">
        <v>1000</v>
      </c>
      <c r="BS17" s="108">
        <v>3000</v>
      </c>
      <c r="BT17" s="108">
        <v>3800</v>
      </c>
      <c r="BU17" s="111">
        <v>1500</v>
      </c>
      <c r="BV17" s="108">
        <v>3000</v>
      </c>
      <c r="BW17" s="108">
        <v>1600</v>
      </c>
      <c r="BX17" s="111">
        <v>4000</v>
      </c>
      <c r="BY17" s="286">
        <v>3200</v>
      </c>
      <c r="BZ17" s="287">
        <v>4000</v>
      </c>
      <c r="CA17" s="287">
        <v>2750</v>
      </c>
      <c r="CB17" s="287">
        <v>2000</v>
      </c>
      <c r="CC17" s="287">
        <v>700</v>
      </c>
      <c r="CD17" s="337">
        <f>SUM(BO17:CC17)</f>
        <v>36050</v>
      </c>
      <c r="CE17" s="111"/>
      <c r="CF17" s="108"/>
      <c r="CG17" s="108"/>
      <c r="CH17" s="111"/>
      <c r="CI17" s="108"/>
      <c r="CJ17" s="111"/>
      <c r="CK17" s="108"/>
      <c r="CL17" s="108"/>
      <c r="CM17" s="111"/>
      <c r="CN17" s="108"/>
      <c r="CO17" s="111"/>
      <c r="CP17" s="108"/>
      <c r="CQ17" s="108"/>
      <c r="CR17" s="111"/>
      <c r="CS17" s="108"/>
      <c r="CT17" s="111"/>
      <c r="CU17" s="108"/>
      <c r="CV17" s="57">
        <f t="shared" ref="CV17:CV26" si="28">SUM(CE17:CU17)</f>
        <v>0</v>
      </c>
      <c r="CW17" s="111"/>
      <c r="CX17" s="108"/>
      <c r="CY17" s="111"/>
      <c r="CZ17" s="108"/>
      <c r="DA17" s="111"/>
      <c r="DB17" s="108"/>
      <c r="DC17" s="108"/>
      <c r="DD17" s="111"/>
      <c r="DE17" s="108"/>
      <c r="DF17" s="111"/>
      <c r="DG17" s="111"/>
      <c r="DH17" s="111"/>
      <c r="DI17" s="111"/>
      <c r="DJ17" s="111"/>
      <c r="DK17" s="111"/>
      <c r="DL17" s="57">
        <f t="shared" ref="DL17:DL26" si="29">SUM(CW17:DK17)</f>
        <v>0</v>
      </c>
      <c r="DM17" s="111"/>
      <c r="DN17" s="108"/>
      <c r="DO17" s="108"/>
      <c r="DP17" s="111"/>
      <c r="DQ17" s="108"/>
      <c r="DR17" s="111"/>
      <c r="DS17" s="108"/>
      <c r="DT17" s="108"/>
      <c r="DU17" s="111"/>
      <c r="DV17" s="108"/>
      <c r="DW17" s="111"/>
      <c r="DX17" s="108"/>
      <c r="DY17" s="111"/>
      <c r="DZ17" s="108"/>
      <c r="EA17" s="57">
        <f t="shared" ref="EA17:EA26" si="30">SUM(DM17:DZ17)</f>
        <v>0</v>
      </c>
      <c r="EB17" s="111"/>
      <c r="EC17" s="108"/>
      <c r="ED17" s="108"/>
      <c r="EE17" s="111"/>
      <c r="EF17" s="108"/>
      <c r="EG17" s="111"/>
      <c r="EH17" s="108"/>
      <c r="EI17" s="108"/>
      <c r="EJ17" s="108"/>
      <c r="EK17" s="111"/>
      <c r="EL17" s="108"/>
      <c r="EM17" s="111"/>
      <c r="EN17" s="108"/>
      <c r="EO17" s="108"/>
      <c r="EP17" s="111"/>
      <c r="EQ17" s="57">
        <f t="shared" ref="EQ17:EQ26" si="31">SUM(EB17:EP17)</f>
        <v>0</v>
      </c>
      <c r="ER17" s="111"/>
      <c r="ES17" s="111"/>
      <c r="ET17" s="108"/>
      <c r="EU17" s="108"/>
      <c r="EV17" s="111"/>
      <c r="EW17" s="108"/>
      <c r="EX17" s="111"/>
      <c r="EY17" s="108"/>
      <c r="EZ17" s="111"/>
      <c r="FA17" s="108"/>
      <c r="FB17" s="111"/>
      <c r="FC17" s="108"/>
      <c r="FD17" s="111"/>
      <c r="FE17" s="108"/>
      <c r="FF17" s="108"/>
      <c r="FG17" s="111"/>
      <c r="FH17" s="108"/>
      <c r="FI17" s="57">
        <f t="shared" ref="FI17:FI26" si="32">SUM(ER17:FH17)</f>
        <v>0</v>
      </c>
      <c r="FJ17" s="111"/>
      <c r="FK17" s="108"/>
      <c r="FL17" s="108"/>
      <c r="FM17" s="111"/>
      <c r="FN17" s="108"/>
      <c r="FO17" s="111"/>
      <c r="FP17" s="108"/>
      <c r="FQ17" s="108"/>
      <c r="FR17" s="111"/>
      <c r="FS17" s="111"/>
      <c r="FT17" s="108"/>
      <c r="FU17" s="111"/>
      <c r="FV17" s="111"/>
      <c r="FW17" s="111"/>
      <c r="FX17" s="111"/>
      <c r="FY17" s="108"/>
      <c r="FZ17" s="57">
        <f t="shared" ref="FZ17:FZ23" si="33">SUM(FJ17:FY17)</f>
        <v>0</v>
      </c>
    </row>
    <row r="18" spans="1:182" ht="16.5" customHeight="1" thickBot="1" x14ac:dyDescent="0.25">
      <c r="A18" s="112" t="s">
        <v>115</v>
      </c>
      <c r="B18" s="82">
        <f t="shared" ref="B18:J18" si="34">IF(B4&gt;1,B$17,0)</f>
        <v>2550</v>
      </c>
      <c r="C18" s="82">
        <f t="shared" si="34"/>
        <v>2800</v>
      </c>
      <c r="D18" s="82">
        <f t="shared" si="34"/>
        <v>2800</v>
      </c>
      <c r="E18" s="82">
        <f t="shared" si="34"/>
        <v>2900</v>
      </c>
      <c r="F18" s="82">
        <f t="shared" si="34"/>
        <v>3000</v>
      </c>
      <c r="G18" s="82">
        <f t="shared" si="34"/>
        <v>3000</v>
      </c>
      <c r="H18" s="82">
        <f t="shared" si="34"/>
        <v>3050</v>
      </c>
      <c r="I18" s="82">
        <f t="shared" si="34"/>
        <v>2900</v>
      </c>
      <c r="J18" s="82">
        <f t="shared" si="34"/>
        <v>2750</v>
      </c>
      <c r="K18" s="56">
        <f t="shared" ref="K18:K23" si="35">SUM(B18:J18)</f>
        <v>25750</v>
      </c>
      <c r="L18" s="320">
        <f t="shared" ref="L18:U18" si="36">IF(L4&gt;1,L$17,0)</f>
        <v>3100</v>
      </c>
      <c r="M18" s="82">
        <f t="shared" si="36"/>
        <v>3200</v>
      </c>
      <c r="N18" s="82">
        <f t="shared" si="36"/>
        <v>2800</v>
      </c>
      <c r="O18" s="82">
        <f t="shared" si="36"/>
        <v>2800</v>
      </c>
      <c r="P18" s="82">
        <f t="shared" si="36"/>
        <v>3050</v>
      </c>
      <c r="Q18" s="82">
        <f t="shared" si="36"/>
        <v>3300</v>
      </c>
      <c r="R18" s="82">
        <f t="shared" si="36"/>
        <v>3100</v>
      </c>
      <c r="S18" s="82">
        <f t="shared" si="36"/>
        <v>3100</v>
      </c>
      <c r="T18" s="82">
        <f t="shared" si="36"/>
        <v>0</v>
      </c>
      <c r="U18" s="82">
        <f t="shared" si="36"/>
        <v>0</v>
      </c>
      <c r="V18" s="54">
        <f t="shared" si="26"/>
        <v>24450</v>
      </c>
      <c r="W18" s="320">
        <f t="shared" ref="W18:AQ18" si="37">IF(W4&gt;1,W$17,0)</f>
        <v>3150</v>
      </c>
      <c r="X18" s="82">
        <f t="shared" si="37"/>
        <v>2400</v>
      </c>
      <c r="Y18" s="82">
        <f t="shared" si="37"/>
        <v>2900</v>
      </c>
      <c r="Z18" s="82">
        <f t="shared" si="37"/>
        <v>2800</v>
      </c>
      <c r="AA18" s="82">
        <f t="shared" si="37"/>
        <v>3300</v>
      </c>
      <c r="AB18" s="82">
        <f t="shared" si="37"/>
        <v>3400</v>
      </c>
      <c r="AC18" s="82">
        <f t="shared" si="37"/>
        <v>2000</v>
      </c>
      <c r="AD18" s="82">
        <f t="shared" si="37"/>
        <v>2200</v>
      </c>
      <c r="AE18" s="82">
        <f t="shared" si="37"/>
        <v>3150</v>
      </c>
      <c r="AF18" s="82">
        <f t="shared" si="37"/>
        <v>2750</v>
      </c>
      <c r="AG18" s="82">
        <f t="shared" si="37"/>
        <v>3300</v>
      </c>
      <c r="AH18" s="82">
        <f t="shared" si="37"/>
        <v>1850</v>
      </c>
      <c r="AI18" s="82">
        <f t="shared" si="37"/>
        <v>3100</v>
      </c>
      <c r="AJ18" s="82">
        <f t="shared" si="37"/>
        <v>1900</v>
      </c>
      <c r="AK18" s="82">
        <f t="shared" si="37"/>
        <v>3250</v>
      </c>
      <c r="AL18" s="82">
        <f t="shared" si="37"/>
        <v>3100</v>
      </c>
      <c r="AM18" s="82">
        <f t="shared" si="37"/>
        <v>1950</v>
      </c>
      <c r="AN18" s="82">
        <f t="shared" si="37"/>
        <v>3200</v>
      </c>
      <c r="AO18" s="82">
        <f t="shared" si="37"/>
        <v>0</v>
      </c>
      <c r="AP18" s="82">
        <f t="shared" si="37"/>
        <v>3200</v>
      </c>
      <c r="AQ18" s="82">
        <f t="shared" si="37"/>
        <v>3400</v>
      </c>
      <c r="AR18" s="164">
        <f>SUM(W18:AQ18)</f>
        <v>56300</v>
      </c>
      <c r="AS18" s="320">
        <f t="shared" ref="AS18:BG18" si="38">IF(AS4&gt;1,AS$17,0)</f>
        <v>1400</v>
      </c>
      <c r="AT18" s="82">
        <f t="shared" si="38"/>
        <v>2800</v>
      </c>
      <c r="AU18" s="82">
        <f t="shared" si="38"/>
        <v>3200</v>
      </c>
      <c r="AV18" s="82">
        <f t="shared" si="38"/>
        <v>2800</v>
      </c>
      <c r="AW18" s="82">
        <f t="shared" si="38"/>
        <v>1800</v>
      </c>
      <c r="AX18" s="82">
        <f t="shared" si="38"/>
        <v>3000</v>
      </c>
      <c r="AY18" s="82">
        <f t="shared" si="38"/>
        <v>2700</v>
      </c>
      <c r="AZ18" s="82">
        <f t="shared" si="38"/>
        <v>3000</v>
      </c>
      <c r="BA18" s="82">
        <f t="shared" si="38"/>
        <v>3200</v>
      </c>
      <c r="BB18" s="82">
        <f t="shared" si="38"/>
        <v>1200</v>
      </c>
      <c r="BC18" s="82">
        <f t="shared" si="38"/>
        <v>3000</v>
      </c>
      <c r="BD18" s="82">
        <f t="shared" si="38"/>
        <v>1800</v>
      </c>
      <c r="BE18" s="82">
        <f t="shared" si="38"/>
        <v>3400</v>
      </c>
      <c r="BF18" s="82">
        <f t="shared" si="38"/>
        <v>2600</v>
      </c>
      <c r="BG18" s="82">
        <f t="shared" si="38"/>
        <v>2000</v>
      </c>
      <c r="BH18" s="82">
        <f>IF(BH4&gt;1,BH$17,0)</f>
        <v>3100</v>
      </c>
      <c r="BI18" s="82">
        <f t="shared" ref="BI18:BM18" si="39">IF(BI4&gt;1,BI$17,0)</f>
        <v>3100</v>
      </c>
      <c r="BJ18" s="82">
        <f t="shared" si="39"/>
        <v>2000</v>
      </c>
      <c r="BK18" s="82">
        <f t="shared" si="39"/>
        <v>1600</v>
      </c>
      <c r="BL18" s="82">
        <f t="shared" si="39"/>
        <v>1400</v>
      </c>
      <c r="BM18" s="82">
        <f t="shared" si="39"/>
        <v>1800</v>
      </c>
      <c r="BN18" s="54">
        <f t="shared" si="27"/>
        <v>50900</v>
      </c>
      <c r="BO18" s="48">
        <f t="shared" ref="BO18:CC18" si="40">IF(BO4&gt;1,BO$17,0)</f>
        <v>1600</v>
      </c>
      <c r="BP18" s="48">
        <f t="shared" si="40"/>
        <v>1400</v>
      </c>
      <c r="BQ18" s="48">
        <f t="shared" si="40"/>
        <v>2500</v>
      </c>
      <c r="BR18" s="48">
        <f t="shared" si="40"/>
        <v>1000</v>
      </c>
      <c r="BS18" s="48">
        <f t="shared" si="40"/>
        <v>3000</v>
      </c>
      <c r="BT18" s="48">
        <f t="shared" si="40"/>
        <v>3800</v>
      </c>
      <c r="BU18" s="48">
        <f t="shared" si="40"/>
        <v>1500</v>
      </c>
      <c r="BV18" s="48">
        <f t="shared" si="40"/>
        <v>3000</v>
      </c>
      <c r="BW18" s="48">
        <f t="shared" si="40"/>
        <v>1600</v>
      </c>
      <c r="BX18" s="48">
        <f t="shared" si="40"/>
        <v>4000</v>
      </c>
      <c r="BY18" s="82">
        <f t="shared" si="40"/>
        <v>3200</v>
      </c>
      <c r="BZ18" s="82">
        <f t="shared" si="40"/>
        <v>4000</v>
      </c>
      <c r="CA18" s="82">
        <f t="shared" si="40"/>
        <v>2750</v>
      </c>
      <c r="CB18" s="82">
        <f t="shared" si="40"/>
        <v>2000</v>
      </c>
      <c r="CC18" s="82">
        <f t="shared" si="40"/>
        <v>700</v>
      </c>
      <c r="CD18" s="337">
        <f t="shared" ref="CD18:CD26" si="41">SUM(BO18:CC18)</f>
        <v>36050</v>
      </c>
      <c r="CE18" s="48">
        <f t="shared" ref="CE18:CU18" si="42">IF(CE4&gt;1,CE$17,0)</f>
        <v>0</v>
      </c>
      <c r="CF18" s="48">
        <f t="shared" si="42"/>
        <v>0</v>
      </c>
      <c r="CG18" s="48">
        <f t="shared" si="42"/>
        <v>0</v>
      </c>
      <c r="CH18" s="48">
        <f t="shared" si="42"/>
        <v>0</v>
      </c>
      <c r="CI18" s="48">
        <f t="shared" si="42"/>
        <v>0</v>
      </c>
      <c r="CJ18" s="48">
        <f t="shared" si="42"/>
        <v>0</v>
      </c>
      <c r="CK18" s="48">
        <f t="shared" si="42"/>
        <v>0</v>
      </c>
      <c r="CL18" s="48">
        <f t="shared" si="42"/>
        <v>0</v>
      </c>
      <c r="CM18" s="48">
        <f t="shared" si="42"/>
        <v>0</v>
      </c>
      <c r="CN18" s="48">
        <f t="shared" si="42"/>
        <v>0</v>
      </c>
      <c r="CO18" s="48">
        <f t="shared" si="42"/>
        <v>0</v>
      </c>
      <c r="CP18" s="48">
        <f t="shared" si="42"/>
        <v>0</v>
      </c>
      <c r="CQ18" s="48">
        <f t="shared" si="42"/>
        <v>0</v>
      </c>
      <c r="CR18" s="48">
        <f t="shared" si="42"/>
        <v>0</v>
      </c>
      <c r="CS18" s="48">
        <f t="shared" si="42"/>
        <v>0</v>
      </c>
      <c r="CT18" s="48">
        <f t="shared" si="42"/>
        <v>0</v>
      </c>
      <c r="CU18" s="48">
        <f t="shared" si="42"/>
        <v>0</v>
      </c>
      <c r="CV18" s="54">
        <f t="shared" si="28"/>
        <v>0</v>
      </c>
      <c r="CW18" s="48">
        <f t="shared" ref="CW18:DK18" si="43">IF(CW4&gt;1,CW$17,0)</f>
        <v>0</v>
      </c>
      <c r="CX18" s="48">
        <f t="shared" si="43"/>
        <v>0</v>
      </c>
      <c r="CY18" s="48">
        <f t="shared" si="43"/>
        <v>0</v>
      </c>
      <c r="CZ18" s="48">
        <f t="shared" si="43"/>
        <v>0</v>
      </c>
      <c r="DA18" s="48">
        <f t="shared" si="43"/>
        <v>0</v>
      </c>
      <c r="DB18" s="48">
        <f t="shared" si="43"/>
        <v>0</v>
      </c>
      <c r="DC18" s="48">
        <f t="shared" si="43"/>
        <v>0</v>
      </c>
      <c r="DD18" s="48">
        <f t="shared" si="43"/>
        <v>0</v>
      </c>
      <c r="DE18" s="48">
        <f t="shared" si="43"/>
        <v>0</v>
      </c>
      <c r="DF18" s="82">
        <f t="shared" si="43"/>
        <v>0</v>
      </c>
      <c r="DG18" s="82">
        <f t="shared" si="43"/>
        <v>0</v>
      </c>
      <c r="DH18" s="82">
        <f t="shared" si="43"/>
        <v>0</v>
      </c>
      <c r="DI18" s="82">
        <f t="shared" si="43"/>
        <v>0</v>
      </c>
      <c r="DJ18" s="82">
        <f t="shared" si="43"/>
        <v>0</v>
      </c>
      <c r="DK18" s="82">
        <f t="shared" si="43"/>
        <v>0</v>
      </c>
      <c r="DL18" s="54">
        <f t="shared" si="29"/>
        <v>0</v>
      </c>
      <c r="DM18" s="48">
        <f t="shared" ref="DM18:DZ18" si="44">IF(DM4&gt;1,DM$17,0)</f>
        <v>0</v>
      </c>
      <c r="DN18" s="48">
        <f t="shared" si="44"/>
        <v>0</v>
      </c>
      <c r="DO18" s="48">
        <f t="shared" si="44"/>
        <v>0</v>
      </c>
      <c r="DP18" s="48">
        <f t="shared" si="44"/>
        <v>0</v>
      </c>
      <c r="DQ18" s="48">
        <f t="shared" si="44"/>
        <v>0</v>
      </c>
      <c r="DR18" s="48">
        <f t="shared" si="44"/>
        <v>0</v>
      </c>
      <c r="DS18" s="48">
        <f t="shared" si="44"/>
        <v>0</v>
      </c>
      <c r="DT18" s="48">
        <f t="shared" si="44"/>
        <v>0</v>
      </c>
      <c r="DU18" s="48">
        <f t="shared" si="44"/>
        <v>0</v>
      </c>
      <c r="DV18" s="48">
        <f t="shared" si="44"/>
        <v>0</v>
      </c>
      <c r="DW18" s="48">
        <f t="shared" si="44"/>
        <v>0</v>
      </c>
      <c r="DX18" s="48">
        <f t="shared" si="44"/>
        <v>0</v>
      </c>
      <c r="DY18" s="48">
        <f t="shared" si="44"/>
        <v>0</v>
      </c>
      <c r="DZ18" s="48">
        <f t="shared" si="44"/>
        <v>0</v>
      </c>
      <c r="EA18" s="54">
        <f t="shared" si="30"/>
        <v>0</v>
      </c>
      <c r="EB18" s="48">
        <f t="shared" ref="EB18:EP18" si="45">IF(EB4&gt;1,EB$17,0)</f>
        <v>0</v>
      </c>
      <c r="EC18" s="48">
        <f t="shared" si="45"/>
        <v>0</v>
      </c>
      <c r="ED18" s="48">
        <f t="shared" si="45"/>
        <v>0</v>
      </c>
      <c r="EE18" s="48">
        <f t="shared" si="45"/>
        <v>0</v>
      </c>
      <c r="EF18" s="48">
        <f t="shared" si="45"/>
        <v>0</v>
      </c>
      <c r="EG18" s="48">
        <f t="shared" si="45"/>
        <v>0</v>
      </c>
      <c r="EH18" s="48">
        <f t="shared" si="45"/>
        <v>0</v>
      </c>
      <c r="EI18" s="48">
        <f t="shared" si="45"/>
        <v>0</v>
      </c>
      <c r="EJ18" s="48">
        <f t="shared" si="45"/>
        <v>0</v>
      </c>
      <c r="EK18" s="48">
        <f t="shared" si="45"/>
        <v>0</v>
      </c>
      <c r="EL18" s="48">
        <f t="shared" si="45"/>
        <v>0</v>
      </c>
      <c r="EM18" s="48">
        <f t="shared" si="45"/>
        <v>0</v>
      </c>
      <c r="EN18" s="48">
        <f t="shared" si="45"/>
        <v>0</v>
      </c>
      <c r="EO18" s="48">
        <f t="shared" si="45"/>
        <v>0</v>
      </c>
      <c r="EP18" s="48">
        <f t="shared" si="45"/>
        <v>0</v>
      </c>
      <c r="EQ18" s="54">
        <f t="shared" si="31"/>
        <v>0</v>
      </c>
      <c r="ER18" s="48">
        <f t="shared" ref="ER18:FH18" si="46">IF(ER4&gt;1,ER$17,0)</f>
        <v>0</v>
      </c>
      <c r="ES18" s="48">
        <f t="shared" si="46"/>
        <v>0</v>
      </c>
      <c r="ET18" s="48">
        <f t="shared" si="46"/>
        <v>0</v>
      </c>
      <c r="EU18" s="48">
        <f t="shared" si="46"/>
        <v>0</v>
      </c>
      <c r="EV18" s="48">
        <f t="shared" si="46"/>
        <v>0</v>
      </c>
      <c r="EW18" s="48">
        <f t="shared" si="46"/>
        <v>0</v>
      </c>
      <c r="EX18" s="48">
        <f t="shared" si="46"/>
        <v>0</v>
      </c>
      <c r="EY18" s="48">
        <f t="shared" si="46"/>
        <v>0</v>
      </c>
      <c r="EZ18" s="48">
        <f t="shared" si="46"/>
        <v>0</v>
      </c>
      <c r="FA18" s="48">
        <f t="shared" si="46"/>
        <v>0</v>
      </c>
      <c r="FB18" s="48">
        <f t="shared" si="46"/>
        <v>0</v>
      </c>
      <c r="FC18" s="48">
        <f t="shared" si="46"/>
        <v>0</v>
      </c>
      <c r="FD18" s="48">
        <f t="shared" si="46"/>
        <v>0</v>
      </c>
      <c r="FE18" s="48">
        <f t="shared" si="46"/>
        <v>0</v>
      </c>
      <c r="FF18" s="48">
        <f t="shared" si="46"/>
        <v>0</v>
      </c>
      <c r="FG18" s="48">
        <f t="shared" si="46"/>
        <v>0</v>
      </c>
      <c r="FH18" s="48">
        <f t="shared" si="46"/>
        <v>0</v>
      </c>
      <c r="FI18" s="54">
        <f t="shared" si="32"/>
        <v>0</v>
      </c>
      <c r="FJ18" s="48">
        <f t="shared" ref="FJ18:FY18" si="47">IF(FJ4&gt;1,FJ$17,0)</f>
        <v>0</v>
      </c>
      <c r="FK18" s="48">
        <f t="shared" si="47"/>
        <v>0</v>
      </c>
      <c r="FL18" s="48">
        <f t="shared" si="47"/>
        <v>0</v>
      </c>
      <c r="FM18" s="48">
        <f t="shared" si="47"/>
        <v>0</v>
      </c>
      <c r="FN18" s="48">
        <f t="shared" si="47"/>
        <v>0</v>
      </c>
      <c r="FO18" s="48">
        <f t="shared" si="47"/>
        <v>0</v>
      </c>
      <c r="FP18" s="48">
        <f t="shared" si="47"/>
        <v>0</v>
      </c>
      <c r="FQ18" s="48">
        <f t="shared" si="47"/>
        <v>0</v>
      </c>
      <c r="FR18" s="48">
        <f t="shared" si="47"/>
        <v>0</v>
      </c>
      <c r="FS18" s="82">
        <f t="shared" si="47"/>
        <v>0</v>
      </c>
      <c r="FT18" s="48">
        <f t="shared" si="47"/>
        <v>0</v>
      </c>
      <c r="FU18" s="48">
        <f t="shared" si="47"/>
        <v>0</v>
      </c>
      <c r="FV18" s="82">
        <f t="shared" si="47"/>
        <v>0</v>
      </c>
      <c r="FW18" s="82">
        <f t="shared" si="47"/>
        <v>0</v>
      </c>
      <c r="FX18" s="82">
        <f t="shared" si="47"/>
        <v>0</v>
      </c>
      <c r="FY18" s="48">
        <f t="shared" si="47"/>
        <v>0</v>
      </c>
      <c r="FZ18" s="54">
        <f t="shared" si="33"/>
        <v>0</v>
      </c>
    </row>
    <row r="19" spans="1:182" ht="16.5" customHeight="1" thickBot="1" x14ac:dyDescent="0.25">
      <c r="A19" s="101" t="s">
        <v>116</v>
      </c>
      <c r="B19" s="82">
        <f t="shared" ref="B19:J19" si="48">IF(B5&gt;1,B$17,0)</f>
        <v>2550</v>
      </c>
      <c r="C19" s="82">
        <f t="shared" si="48"/>
        <v>2800</v>
      </c>
      <c r="D19" s="82">
        <f t="shared" si="48"/>
        <v>2800</v>
      </c>
      <c r="E19" s="82">
        <f t="shared" si="48"/>
        <v>2900</v>
      </c>
      <c r="F19" s="82">
        <f t="shared" si="48"/>
        <v>3000</v>
      </c>
      <c r="G19" s="82">
        <f t="shared" si="48"/>
        <v>0</v>
      </c>
      <c r="H19" s="82">
        <f t="shared" si="48"/>
        <v>0</v>
      </c>
      <c r="I19" s="82">
        <f t="shared" si="48"/>
        <v>0</v>
      </c>
      <c r="J19" s="82">
        <f t="shared" si="48"/>
        <v>0</v>
      </c>
      <c r="K19" s="54">
        <f t="shared" si="35"/>
        <v>14050</v>
      </c>
      <c r="L19" s="320">
        <f t="shared" ref="L19:U19" si="49">IF(L5&gt;1,L$17,0)</f>
        <v>3100</v>
      </c>
      <c r="M19" s="82">
        <f t="shared" si="49"/>
        <v>0</v>
      </c>
      <c r="N19" s="82">
        <f t="shared" si="49"/>
        <v>0</v>
      </c>
      <c r="O19" s="82">
        <f t="shared" si="49"/>
        <v>0</v>
      </c>
      <c r="P19" s="82">
        <f t="shared" si="49"/>
        <v>0</v>
      </c>
      <c r="Q19" s="82">
        <f t="shared" si="49"/>
        <v>0</v>
      </c>
      <c r="R19" s="82">
        <f t="shared" si="49"/>
        <v>0</v>
      </c>
      <c r="S19" s="82">
        <f t="shared" si="49"/>
        <v>3100</v>
      </c>
      <c r="T19" s="82">
        <f t="shared" si="49"/>
        <v>0</v>
      </c>
      <c r="U19" s="82">
        <f t="shared" si="49"/>
        <v>3000</v>
      </c>
      <c r="V19" s="54">
        <f t="shared" si="26"/>
        <v>9200</v>
      </c>
      <c r="W19" s="320">
        <f t="shared" ref="W19:AQ19" si="50">IF(W5&gt;1,W$17,0)</f>
        <v>3150</v>
      </c>
      <c r="X19" s="82">
        <f t="shared" si="50"/>
        <v>2400</v>
      </c>
      <c r="Y19" s="82">
        <f t="shared" si="50"/>
        <v>0</v>
      </c>
      <c r="Z19" s="82">
        <f t="shared" si="50"/>
        <v>2800</v>
      </c>
      <c r="AA19" s="82">
        <f t="shared" si="50"/>
        <v>3300</v>
      </c>
      <c r="AB19" s="82">
        <f t="shared" si="50"/>
        <v>0</v>
      </c>
      <c r="AC19" s="82">
        <f t="shared" si="50"/>
        <v>0</v>
      </c>
      <c r="AD19" s="82">
        <f t="shared" si="50"/>
        <v>2200</v>
      </c>
      <c r="AE19" s="82">
        <f t="shared" si="50"/>
        <v>3150</v>
      </c>
      <c r="AF19" s="82">
        <f t="shared" si="50"/>
        <v>2750</v>
      </c>
      <c r="AG19" s="82">
        <f t="shared" si="50"/>
        <v>3300</v>
      </c>
      <c r="AH19" s="82">
        <f t="shared" si="50"/>
        <v>1850</v>
      </c>
      <c r="AI19" s="82">
        <f t="shared" si="50"/>
        <v>3100</v>
      </c>
      <c r="AJ19" s="82">
        <f t="shared" si="50"/>
        <v>1900</v>
      </c>
      <c r="AK19" s="82">
        <f t="shared" si="50"/>
        <v>3250</v>
      </c>
      <c r="AL19" s="82">
        <f t="shared" si="50"/>
        <v>3100</v>
      </c>
      <c r="AM19" s="82">
        <f t="shared" si="50"/>
        <v>1950</v>
      </c>
      <c r="AN19" s="82">
        <f t="shared" si="50"/>
        <v>3200</v>
      </c>
      <c r="AO19" s="82">
        <f t="shared" si="50"/>
        <v>3100</v>
      </c>
      <c r="AP19" s="82">
        <f t="shared" si="50"/>
        <v>3200</v>
      </c>
      <c r="AQ19" s="82">
        <f t="shared" si="50"/>
        <v>0</v>
      </c>
      <c r="AR19" s="164">
        <f t="shared" ref="AR19:AR26" si="51">SUM(W19:AQ19)</f>
        <v>47700</v>
      </c>
      <c r="AS19" s="320">
        <f t="shared" ref="AS19:BM19" si="52">IF(AS5&gt;1,AS$17,0)</f>
        <v>0</v>
      </c>
      <c r="AT19" s="82">
        <f t="shared" si="52"/>
        <v>2800</v>
      </c>
      <c r="AU19" s="82">
        <f t="shared" si="52"/>
        <v>0</v>
      </c>
      <c r="AV19" s="82">
        <f t="shared" si="52"/>
        <v>0</v>
      </c>
      <c r="AW19" s="82">
        <f t="shared" si="52"/>
        <v>0</v>
      </c>
      <c r="AX19" s="82">
        <f t="shared" si="52"/>
        <v>0</v>
      </c>
      <c r="AY19" s="82">
        <f t="shared" si="52"/>
        <v>0</v>
      </c>
      <c r="AZ19" s="82">
        <f t="shared" si="52"/>
        <v>3000</v>
      </c>
      <c r="BA19" s="82">
        <f t="shared" si="52"/>
        <v>3200</v>
      </c>
      <c r="BB19" s="82">
        <f t="shared" si="52"/>
        <v>1200</v>
      </c>
      <c r="BC19" s="82">
        <f t="shared" si="52"/>
        <v>3000</v>
      </c>
      <c r="BD19" s="82">
        <f t="shared" si="52"/>
        <v>0</v>
      </c>
      <c r="BE19" s="82">
        <f t="shared" si="52"/>
        <v>0</v>
      </c>
      <c r="BF19" s="82">
        <f t="shared" si="52"/>
        <v>0</v>
      </c>
      <c r="BG19" s="82">
        <f t="shared" si="52"/>
        <v>2000</v>
      </c>
      <c r="BH19" s="82">
        <f t="shared" si="52"/>
        <v>3100</v>
      </c>
      <c r="BI19" s="82">
        <f t="shared" si="52"/>
        <v>3100</v>
      </c>
      <c r="BJ19" s="82">
        <f t="shared" si="52"/>
        <v>0</v>
      </c>
      <c r="BK19" s="82">
        <f t="shared" si="52"/>
        <v>1600</v>
      </c>
      <c r="BL19" s="82">
        <f t="shared" si="52"/>
        <v>0</v>
      </c>
      <c r="BM19" s="82">
        <f t="shared" si="52"/>
        <v>1800</v>
      </c>
      <c r="BN19" s="54">
        <f t="shared" si="27"/>
        <v>24800</v>
      </c>
      <c r="BO19" s="48">
        <f t="shared" ref="BO19:CC19" si="53">IF(BO5&gt;1,BO$17,0)</f>
        <v>1600</v>
      </c>
      <c r="BP19" s="48">
        <f t="shared" si="53"/>
        <v>1400</v>
      </c>
      <c r="BQ19" s="48">
        <f t="shared" si="53"/>
        <v>2500</v>
      </c>
      <c r="BR19" s="48">
        <f t="shared" si="53"/>
        <v>1000</v>
      </c>
      <c r="BS19" s="48">
        <f t="shared" si="53"/>
        <v>3000</v>
      </c>
      <c r="BT19" s="48">
        <f t="shared" si="53"/>
        <v>3800</v>
      </c>
      <c r="BU19" s="48">
        <f t="shared" si="53"/>
        <v>0</v>
      </c>
      <c r="BV19" s="48">
        <f t="shared" si="53"/>
        <v>0</v>
      </c>
      <c r="BW19" s="48">
        <f t="shared" si="53"/>
        <v>0</v>
      </c>
      <c r="BX19" s="48">
        <f t="shared" si="53"/>
        <v>0</v>
      </c>
      <c r="BY19" s="82">
        <f t="shared" si="53"/>
        <v>0</v>
      </c>
      <c r="BZ19" s="82">
        <f t="shared" si="53"/>
        <v>0</v>
      </c>
      <c r="CA19" s="82">
        <f t="shared" si="53"/>
        <v>0</v>
      </c>
      <c r="CB19" s="82">
        <f t="shared" si="53"/>
        <v>2000</v>
      </c>
      <c r="CC19" s="82">
        <f t="shared" si="53"/>
        <v>700</v>
      </c>
      <c r="CD19" s="337">
        <f t="shared" si="41"/>
        <v>16000</v>
      </c>
      <c r="CE19" s="48">
        <f t="shared" ref="CE19:CU19" si="54">IF(CE5&gt;1,CE$17,0)</f>
        <v>0</v>
      </c>
      <c r="CF19" s="48">
        <f t="shared" si="54"/>
        <v>0</v>
      </c>
      <c r="CG19" s="48">
        <f t="shared" si="54"/>
        <v>0</v>
      </c>
      <c r="CH19" s="48">
        <f t="shared" si="54"/>
        <v>0</v>
      </c>
      <c r="CI19" s="48">
        <f t="shared" si="54"/>
        <v>0</v>
      </c>
      <c r="CJ19" s="48">
        <f t="shared" si="54"/>
        <v>0</v>
      </c>
      <c r="CK19" s="48">
        <f t="shared" si="54"/>
        <v>0</v>
      </c>
      <c r="CL19" s="48">
        <f t="shared" si="54"/>
        <v>0</v>
      </c>
      <c r="CM19" s="48">
        <f t="shared" si="54"/>
        <v>0</v>
      </c>
      <c r="CN19" s="48">
        <f t="shared" si="54"/>
        <v>0</v>
      </c>
      <c r="CO19" s="48">
        <f t="shared" si="54"/>
        <v>0</v>
      </c>
      <c r="CP19" s="48">
        <f t="shared" si="54"/>
        <v>0</v>
      </c>
      <c r="CQ19" s="48">
        <f t="shared" si="54"/>
        <v>0</v>
      </c>
      <c r="CR19" s="48">
        <f t="shared" si="54"/>
        <v>0</v>
      </c>
      <c r="CS19" s="48">
        <f t="shared" si="54"/>
        <v>0</v>
      </c>
      <c r="CT19" s="48">
        <f t="shared" si="54"/>
        <v>0</v>
      </c>
      <c r="CU19" s="48">
        <f t="shared" si="54"/>
        <v>0</v>
      </c>
      <c r="CV19" s="54">
        <f t="shared" si="28"/>
        <v>0</v>
      </c>
      <c r="CW19" s="48">
        <f t="shared" ref="CW19:DK19" si="55">IF(CW5&gt;1,CW$17,0)</f>
        <v>0</v>
      </c>
      <c r="CX19" s="48">
        <f t="shared" si="55"/>
        <v>0</v>
      </c>
      <c r="CY19" s="48">
        <f t="shared" si="55"/>
        <v>0</v>
      </c>
      <c r="CZ19" s="48">
        <f t="shared" si="55"/>
        <v>0</v>
      </c>
      <c r="DA19" s="48">
        <f t="shared" si="55"/>
        <v>0</v>
      </c>
      <c r="DB19" s="48">
        <f t="shared" si="55"/>
        <v>0</v>
      </c>
      <c r="DC19" s="48">
        <f t="shared" si="55"/>
        <v>0</v>
      </c>
      <c r="DD19" s="48">
        <f t="shared" si="55"/>
        <v>0</v>
      </c>
      <c r="DE19" s="48">
        <f t="shared" si="55"/>
        <v>0</v>
      </c>
      <c r="DF19" s="48">
        <f t="shared" si="55"/>
        <v>0</v>
      </c>
      <c r="DG19" s="82">
        <f t="shared" si="55"/>
        <v>0</v>
      </c>
      <c r="DH19" s="82">
        <f t="shared" si="55"/>
        <v>0</v>
      </c>
      <c r="DI19" s="82">
        <f t="shared" si="55"/>
        <v>0</v>
      </c>
      <c r="DJ19" s="82">
        <f t="shared" si="55"/>
        <v>0</v>
      </c>
      <c r="DK19" s="82">
        <f t="shared" si="55"/>
        <v>0</v>
      </c>
      <c r="DL19" s="54">
        <f t="shared" si="29"/>
        <v>0</v>
      </c>
      <c r="DM19" s="48">
        <f t="shared" ref="DM19:DZ19" si="56">IF(DM5&gt;1,DM$17,0)</f>
        <v>0</v>
      </c>
      <c r="DN19" s="48">
        <f t="shared" si="56"/>
        <v>0</v>
      </c>
      <c r="DO19" s="48">
        <f t="shared" si="56"/>
        <v>0</v>
      </c>
      <c r="DP19" s="48">
        <f t="shared" si="56"/>
        <v>0</v>
      </c>
      <c r="DQ19" s="48">
        <f t="shared" si="56"/>
        <v>0</v>
      </c>
      <c r="DR19" s="48">
        <f t="shared" si="56"/>
        <v>0</v>
      </c>
      <c r="DS19" s="48">
        <f t="shared" si="56"/>
        <v>0</v>
      </c>
      <c r="DT19" s="48">
        <f t="shared" si="56"/>
        <v>0</v>
      </c>
      <c r="DU19" s="48">
        <f t="shared" si="56"/>
        <v>0</v>
      </c>
      <c r="DV19" s="48">
        <f t="shared" si="56"/>
        <v>0</v>
      </c>
      <c r="DW19" s="48">
        <f t="shared" si="56"/>
        <v>0</v>
      </c>
      <c r="DX19" s="48">
        <f t="shared" si="56"/>
        <v>0</v>
      </c>
      <c r="DY19" s="48">
        <f t="shared" si="56"/>
        <v>0</v>
      </c>
      <c r="DZ19" s="48">
        <f t="shared" si="56"/>
        <v>0</v>
      </c>
      <c r="EA19" s="54">
        <f t="shared" si="30"/>
        <v>0</v>
      </c>
      <c r="EB19" s="48">
        <f t="shared" ref="EB19:EP19" si="57">IF(EB5&gt;1,EB$17,0)</f>
        <v>0</v>
      </c>
      <c r="EC19" s="48">
        <f t="shared" si="57"/>
        <v>0</v>
      </c>
      <c r="ED19" s="48">
        <f t="shared" si="57"/>
        <v>0</v>
      </c>
      <c r="EE19" s="48">
        <f t="shared" si="57"/>
        <v>0</v>
      </c>
      <c r="EF19" s="48">
        <f t="shared" si="57"/>
        <v>0</v>
      </c>
      <c r="EG19" s="48">
        <f t="shared" si="57"/>
        <v>0</v>
      </c>
      <c r="EH19" s="48">
        <f t="shared" si="57"/>
        <v>0</v>
      </c>
      <c r="EI19" s="48">
        <f t="shared" si="57"/>
        <v>0</v>
      </c>
      <c r="EJ19" s="48">
        <f t="shared" si="57"/>
        <v>0</v>
      </c>
      <c r="EK19" s="48">
        <f t="shared" si="57"/>
        <v>0</v>
      </c>
      <c r="EL19" s="48">
        <f t="shared" si="57"/>
        <v>0</v>
      </c>
      <c r="EM19" s="48">
        <f t="shared" si="57"/>
        <v>0</v>
      </c>
      <c r="EN19" s="48">
        <f t="shared" si="57"/>
        <v>0</v>
      </c>
      <c r="EO19" s="48">
        <f t="shared" si="57"/>
        <v>0</v>
      </c>
      <c r="EP19" s="48">
        <f t="shared" si="57"/>
        <v>0</v>
      </c>
      <c r="EQ19" s="54">
        <f t="shared" si="31"/>
        <v>0</v>
      </c>
      <c r="ER19" s="48">
        <f t="shared" ref="ER19:FH19" si="58">IF(ER5&gt;1,ER$17,0)</f>
        <v>0</v>
      </c>
      <c r="ES19" s="48">
        <f t="shared" si="58"/>
        <v>0</v>
      </c>
      <c r="ET19" s="48">
        <f t="shared" si="58"/>
        <v>0</v>
      </c>
      <c r="EU19" s="48">
        <f t="shared" si="58"/>
        <v>0</v>
      </c>
      <c r="EV19" s="48">
        <f t="shared" si="58"/>
        <v>0</v>
      </c>
      <c r="EW19" s="48">
        <f t="shared" si="58"/>
        <v>0</v>
      </c>
      <c r="EX19" s="48">
        <f t="shared" si="58"/>
        <v>0</v>
      </c>
      <c r="EY19" s="48">
        <f t="shared" si="58"/>
        <v>0</v>
      </c>
      <c r="EZ19" s="48">
        <f t="shared" si="58"/>
        <v>0</v>
      </c>
      <c r="FA19" s="48">
        <f t="shared" si="58"/>
        <v>0</v>
      </c>
      <c r="FB19" s="48">
        <f t="shared" si="58"/>
        <v>0</v>
      </c>
      <c r="FC19" s="48">
        <f t="shared" si="58"/>
        <v>0</v>
      </c>
      <c r="FD19" s="48">
        <f t="shared" si="58"/>
        <v>0</v>
      </c>
      <c r="FE19" s="48">
        <f t="shared" si="58"/>
        <v>0</v>
      </c>
      <c r="FF19" s="48">
        <f t="shared" si="58"/>
        <v>0</v>
      </c>
      <c r="FG19" s="48">
        <f t="shared" si="58"/>
        <v>0</v>
      </c>
      <c r="FH19" s="48">
        <f t="shared" si="58"/>
        <v>0</v>
      </c>
      <c r="FI19" s="54">
        <f t="shared" si="32"/>
        <v>0</v>
      </c>
      <c r="FJ19" s="48">
        <f t="shared" ref="FJ19:FY19" si="59">IF(FJ5&gt;1,FJ$17,0)</f>
        <v>0</v>
      </c>
      <c r="FK19" s="48">
        <f t="shared" si="59"/>
        <v>0</v>
      </c>
      <c r="FL19" s="48">
        <f t="shared" si="59"/>
        <v>0</v>
      </c>
      <c r="FM19" s="48">
        <f t="shared" si="59"/>
        <v>0</v>
      </c>
      <c r="FN19" s="48">
        <f t="shared" si="59"/>
        <v>0</v>
      </c>
      <c r="FO19" s="48">
        <f t="shared" si="59"/>
        <v>0</v>
      </c>
      <c r="FP19" s="48">
        <f t="shared" si="59"/>
        <v>0</v>
      </c>
      <c r="FQ19" s="48">
        <f t="shared" si="59"/>
        <v>0</v>
      </c>
      <c r="FR19" s="48">
        <f t="shared" si="59"/>
        <v>0</v>
      </c>
      <c r="FS19" s="82">
        <f t="shared" si="59"/>
        <v>0</v>
      </c>
      <c r="FT19" s="48">
        <f t="shared" si="59"/>
        <v>0</v>
      </c>
      <c r="FU19" s="48">
        <f t="shared" si="59"/>
        <v>0</v>
      </c>
      <c r="FV19" s="82">
        <f t="shared" si="59"/>
        <v>0</v>
      </c>
      <c r="FW19" s="82">
        <f t="shared" si="59"/>
        <v>0</v>
      </c>
      <c r="FX19" s="82">
        <f t="shared" si="59"/>
        <v>0</v>
      </c>
      <c r="FY19" s="48">
        <f t="shared" si="59"/>
        <v>0</v>
      </c>
      <c r="FZ19" s="54">
        <f t="shared" si="33"/>
        <v>0</v>
      </c>
    </row>
    <row r="20" spans="1:182" ht="16.5" customHeight="1" thickBot="1" x14ac:dyDescent="0.25">
      <c r="A20" s="101" t="s">
        <v>117</v>
      </c>
      <c r="B20" s="82">
        <f t="shared" ref="B20:J20" si="60">IF(B6&gt;1,B$17,0)</f>
        <v>2550</v>
      </c>
      <c r="C20" s="82">
        <f t="shared" si="60"/>
        <v>2800</v>
      </c>
      <c r="D20" s="82">
        <f t="shared" si="60"/>
        <v>2800</v>
      </c>
      <c r="E20" s="82">
        <f t="shared" si="60"/>
        <v>2900</v>
      </c>
      <c r="F20" s="82">
        <f t="shared" si="60"/>
        <v>3000</v>
      </c>
      <c r="G20" s="82">
        <f t="shared" si="60"/>
        <v>3000</v>
      </c>
      <c r="H20" s="82">
        <f t="shared" si="60"/>
        <v>3050</v>
      </c>
      <c r="I20" s="82">
        <f t="shared" si="60"/>
        <v>2900</v>
      </c>
      <c r="J20" s="82">
        <f t="shared" si="60"/>
        <v>2750</v>
      </c>
      <c r="K20" s="54">
        <f t="shared" si="35"/>
        <v>25750</v>
      </c>
      <c r="L20" s="320">
        <v>4000</v>
      </c>
      <c r="M20" s="82">
        <v>4300</v>
      </c>
      <c r="N20" s="82">
        <v>3900</v>
      </c>
      <c r="O20" s="82">
        <f t="shared" ref="O20:U26" si="61">IF(O6&gt;1,O$17,0)</f>
        <v>0</v>
      </c>
      <c r="P20" s="82">
        <f t="shared" si="61"/>
        <v>3050</v>
      </c>
      <c r="Q20" s="82">
        <f t="shared" si="61"/>
        <v>3300</v>
      </c>
      <c r="R20" s="82">
        <f t="shared" si="61"/>
        <v>3100</v>
      </c>
      <c r="S20" s="82">
        <f t="shared" si="61"/>
        <v>3100</v>
      </c>
      <c r="T20" s="82">
        <f t="shared" si="61"/>
        <v>0</v>
      </c>
      <c r="U20" s="82">
        <f t="shared" si="61"/>
        <v>0</v>
      </c>
      <c r="V20" s="54">
        <f t="shared" si="26"/>
        <v>24750</v>
      </c>
      <c r="W20" s="320">
        <v>3300</v>
      </c>
      <c r="X20" s="82">
        <f t="shared" ref="X20:AQ20" si="62">IF(X6&gt;1,X$17,0)</f>
        <v>2400</v>
      </c>
      <c r="Y20" s="82">
        <f t="shared" si="62"/>
        <v>2900</v>
      </c>
      <c r="Z20" s="82">
        <f t="shared" si="62"/>
        <v>2800</v>
      </c>
      <c r="AA20" s="82">
        <f t="shared" si="62"/>
        <v>3300</v>
      </c>
      <c r="AB20" s="82">
        <f t="shared" si="62"/>
        <v>3400</v>
      </c>
      <c r="AC20" s="82">
        <f t="shared" si="62"/>
        <v>2000</v>
      </c>
      <c r="AD20" s="82">
        <f t="shared" si="62"/>
        <v>0</v>
      </c>
      <c r="AE20" s="82">
        <f t="shared" si="62"/>
        <v>3150</v>
      </c>
      <c r="AF20" s="82">
        <f t="shared" si="62"/>
        <v>2750</v>
      </c>
      <c r="AG20" s="82">
        <f t="shared" si="62"/>
        <v>3300</v>
      </c>
      <c r="AH20" s="82">
        <f t="shared" si="62"/>
        <v>1850</v>
      </c>
      <c r="AI20" s="82">
        <f t="shared" si="62"/>
        <v>0</v>
      </c>
      <c r="AJ20" s="82">
        <f t="shared" si="62"/>
        <v>1900</v>
      </c>
      <c r="AK20" s="82">
        <f t="shared" si="62"/>
        <v>3250</v>
      </c>
      <c r="AL20" s="82">
        <f t="shared" si="62"/>
        <v>3100</v>
      </c>
      <c r="AM20" s="82">
        <f t="shared" si="62"/>
        <v>1950</v>
      </c>
      <c r="AN20" s="82">
        <f t="shared" si="62"/>
        <v>3200</v>
      </c>
      <c r="AO20" s="82">
        <f t="shared" si="62"/>
        <v>0</v>
      </c>
      <c r="AP20" s="82">
        <f t="shared" si="62"/>
        <v>3200</v>
      </c>
      <c r="AQ20" s="82">
        <f t="shared" si="62"/>
        <v>3400</v>
      </c>
      <c r="AR20" s="164">
        <f t="shared" si="51"/>
        <v>51150</v>
      </c>
      <c r="AS20" s="320">
        <f t="shared" ref="AS20:BM20" si="63">IF(AS6&gt;1,AS$17,0)</f>
        <v>1400</v>
      </c>
      <c r="AT20" s="82">
        <f t="shared" si="63"/>
        <v>2800</v>
      </c>
      <c r="AU20" s="82">
        <f t="shared" si="63"/>
        <v>3200</v>
      </c>
      <c r="AV20" s="82">
        <f t="shared" si="63"/>
        <v>2800</v>
      </c>
      <c r="AW20" s="82">
        <f t="shared" si="63"/>
        <v>1800</v>
      </c>
      <c r="AX20" s="82">
        <f t="shared" si="63"/>
        <v>3000</v>
      </c>
      <c r="AY20" s="82">
        <f t="shared" si="63"/>
        <v>2700</v>
      </c>
      <c r="AZ20" s="82">
        <f t="shared" si="63"/>
        <v>3000</v>
      </c>
      <c r="BA20" s="82">
        <f t="shared" si="63"/>
        <v>3200</v>
      </c>
      <c r="BB20" s="82">
        <f t="shared" si="63"/>
        <v>1200</v>
      </c>
      <c r="BC20" s="82">
        <f t="shared" si="63"/>
        <v>3000</v>
      </c>
      <c r="BD20" s="82">
        <f t="shared" si="63"/>
        <v>1800</v>
      </c>
      <c r="BE20" s="82">
        <f t="shared" si="63"/>
        <v>3400</v>
      </c>
      <c r="BF20" s="82">
        <f t="shared" si="63"/>
        <v>2600</v>
      </c>
      <c r="BG20" s="82">
        <f t="shared" si="63"/>
        <v>2000</v>
      </c>
      <c r="BH20" s="82">
        <f t="shared" si="63"/>
        <v>3100</v>
      </c>
      <c r="BI20" s="82">
        <f t="shared" si="63"/>
        <v>3100</v>
      </c>
      <c r="BJ20" s="82">
        <f t="shared" si="63"/>
        <v>2000</v>
      </c>
      <c r="BK20" s="82">
        <f t="shared" si="63"/>
        <v>1600</v>
      </c>
      <c r="BL20" s="82">
        <f t="shared" si="63"/>
        <v>1400</v>
      </c>
      <c r="BM20" s="82">
        <f t="shared" si="63"/>
        <v>1800</v>
      </c>
      <c r="BN20" s="54">
        <f t="shared" si="27"/>
        <v>50900</v>
      </c>
      <c r="BO20" s="48">
        <f t="shared" ref="BO20:CC20" si="64">IF(BO6&gt;1,BO$17,0)</f>
        <v>1600</v>
      </c>
      <c r="BP20" s="48">
        <f t="shared" si="64"/>
        <v>1400</v>
      </c>
      <c r="BQ20" s="48">
        <f t="shared" si="64"/>
        <v>2500</v>
      </c>
      <c r="BR20" s="48">
        <f t="shared" si="64"/>
        <v>1000</v>
      </c>
      <c r="BS20" s="48">
        <f t="shared" si="64"/>
        <v>3000</v>
      </c>
      <c r="BT20" s="48">
        <f t="shared" si="64"/>
        <v>0</v>
      </c>
      <c r="BU20" s="48">
        <f t="shared" si="64"/>
        <v>1500</v>
      </c>
      <c r="BV20" s="48">
        <f t="shared" si="64"/>
        <v>3000</v>
      </c>
      <c r="BW20" s="48">
        <f t="shared" si="64"/>
        <v>1600</v>
      </c>
      <c r="BX20" s="48">
        <f t="shared" si="64"/>
        <v>4000</v>
      </c>
      <c r="BY20" s="82">
        <f t="shared" si="64"/>
        <v>3200</v>
      </c>
      <c r="BZ20" s="82">
        <f t="shared" si="64"/>
        <v>4000</v>
      </c>
      <c r="CA20" s="82">
        <f t="shared" si="64"/>
        <v>2750</v>
      </c>
      <c r="CB20" s="82">
        <f t="shared" si="64"/>
        <v>0</v>
      </c>
      <c r="CC20" s="82">
        <f t="shared" si="64"/>
        <v>700</v>
      </c>
      <c r="CD20" s="337">
        <f t="shared" si="41"/>
        <v>30250</v>
      </c>
      <c r="CE20" s="48">
        <f t="shared" ref="CE20:CU20" si="65">IF(CE6&gt;1,CE$17,0)</f>
        <v>0</v>
      </c>
      <c r="CF20" s="48">
        <f t="shared" si="65"/>
        <v>0</v>
      </c>
      <c r="CG20" s="48">
        <f t="shared" si="65"/>
        <v>0</v>
      </c>
      <c r="CH20" s="48">
        <f t="shared" si="65"/>
        <v>0</v>
      </c>
      <c r="CI20" s="48">
        <f t="shared" si="65"/>
        <v>0</v>
      </c>
      <c r="CJ20" s="48">
        <f t="shared" si="65"/>
        <v>0</v>
      </c>
      <c r="CK20" s="82">
        <f t="shared" si="65"/>
        <v>0</v>
      </c>
      <c r="CL20" s="48">
        <f t="shared" si="65"/>
        <v>0</v>
      </c>
      <c r="CM20" s="48">
        <f t="shared" si="65"/>
        <v>0</v>
      </c>
      <c r="CN20" s="48">
        <f t="shared" si="65"/>
        <v>0</v>
      </c>
      <c r="CO20" s="48">
        <f t="shared" si="65"/>
        <v>0</v>
      </c>
      <c r="CP20" s="48">
        <f t="shared" si="65"/>
        <v>0</v>
      </c>
      <c r="CQ20" s="48">
        <f t="shared" si="65"/>
        <v>0</v>
      </c>
      <c r="CR20" s="48">
        <f t="shared" si="65"/>
        <v>0</v>
      </c>
      <c r="CS20" s="82">
        <f t="shared" si="65"/>
        <v>0</v>
      </c>
      <c r="CT20" s="82">
        <f t="shared" si="65"/>
        <v>0</v>
      </c>
      <c r="CU20" s="48">
        <f t="shared" si="65"/>
        <v>0</v>
      </c>
      <c r="CV20" s="54">
        <f t="shared" si="28"/>
        <v>0</v>
      </c>
      <c r="CW20" s="48">
        <f t="shared" ref="CW20:DK20" si="66">IF(CW6&gt;1,CW$17,0)</f>
        <v>0</v>
      </c>
      <c r="CX20" s="48">
        <f t="shared" si="66"/>
        <v>0</v>
      </c>
      <c r="CY20" s="48">
        <f t="shared" si="66"/>
        <v>0</v>
      </c>
      <c r="CZ20" s="48">
        <f t="shared" si="66"/>
        <v>0</v>
      </c>
      <c r="DA20" s="82">
        <f t="shared" si="66"/>
        <v>0</v>
      </c>
      <c r="DB20" s="48">
        <f t="shared" si="66"/>
        <v>0</v>
      </c>
      <c r="DC20" s="82">
        <f t="shared" si="66"/>
        <v>0</v>
      </c>
      <c r="DD20" s="48">
        <f t="shared" si="66"/>
        <v>0</v>
      </c>
      <c r="DE20" s="48">
        <f t="shared" si="66"/>
        <v>0</v>
      </c>
      <c r="DF20" s="48">
        <f t="shared" si="66"/>
        <v>0</v>
      </c>
      <c r="DG20" s="82">
        <f t="shared" si="66"/>
        <v>0</v>
      </c>
      <c r="DH20" s="82">
        <f t="shared" si="66"/>
        <v>0</v>
      </c>
      <c r="DI20" s="82">
        <f t="shared" si="66"/>
        <v>0</v>
      </c>
      <c r="DJ20" s="82">
        <f t="shared" si="66"/>
        <v>0</v>
      </c>
      <c r="DK20" s="82">
        <f t="shared" si="66"/>
        <v>0</v>
      </c>
      <c r="DL20" s="54">
        <f t="shared" si="29"/>
        <v>0</v>
      </c>
      <c r="DM20" s="48">
        <f t="shared" ref="DM20:DZ20" si="67">IF(DM6&gt;1,DM$17,0)</f>
        <v>0</v>
      </c>
      <c r="DN20" s="48">
        <f t="shared" si="67"/>
        <v>0</v>
      </c>
      <c r="DO20" s="48">
        <f t="shared" si="67"/>
        <v>0</v>
      </c>
      <c r="DP20" s="48">
        <f t="shared" si="67"/>
        <v>0</v>
      </c>
      <c r="DQ20" s="48">
        <f t="shared" si="67"/>
        <v>0</v>
      </c>
      <c r="DR20" s="82">
        <f t="shared" si="67"/>
        <v>0</v>
      </c>
      <c r="DS20" s="48">
        <f t="shared" si="67"/>
        <v>0</v>
      </c>
      <c r="DT20" s="48">
        <f t="shared" si="67"/>
        <v>0</v>
      </c>
      <c r="DU20" s="48">
        <f t="shared" si="67"/>
        <v>0</v>
      </c>
      <c r="DV20" s="48">
        <f t="shared" si="67"/>
        <v>0</v>
      </c>
      <c r="DW20" s="48">
        <f t="shared" si="67"/>
        <v>0</v>
      </c>
      <c r="DX20" s="48">
        <f t="shared" si="67"/>
        <v>0</v>
      </c>
      <c r="DY20" s="48">
        <f t="shared" si="67"/>
        <v>0</v>
      </c>
      <c r="DZ20" s="48">
        <f t="shared" si="67"/>
        <v>0</v>
      </c>
      <c r="EA20" s="54">
        <f t="shared" si="30"/>
        <v>0</v>
      </c>
      <c r="EB20" s="48">
        <f t="shared" ref="EB20:EP20" si="68">IF(EB6&gt;1,EB$17,0)</f>
        <v>0</v>
      </c>
      <c r="EC20" s="48">
        <f t="shared" si="68"/>
        <v>0</v>
      </c>
      <c r="ED20" s="48">
        <f t="shared" si="68"/>
        <v>0</v>
      </c>
      <c r="EE20" s="48">
        <f t="shared" si="68"/>
        <v>0</v>
      </c>
      <c r="EF20" s="48">
        <f t="shared" si="68"/>
        <v>0</v>
      </c>
      <c r="EG20" s="48">
        <f t="shared" si="68"/>
        <v>0</v>
      </c>
      <c r="EH20" s="48">
        <f t="shared" si="68"/>
        <v>0</v>
      </c>
      <c r="EI20" s="48">
        <f t="shared" si="68"/>
        <v>0</v>
      </c>
      <c r="EJ20" s="48">
        <f t="shared" si="68"/>
        <v>0</v>
      </c>
      <c r="EK20" s="48">
        <f t="shared" si="68"/>
        <v>0</v>
      </c>
      <c r="EL20" s="48">
        <f t="shared" si="68"/>
        <v>0</v>
      </c>
      <c r="EM20" s="48">
        <f t="shared" si="68"/>
        <v>0</v>
      </c>
      <c r="EN20" s="48">
        <f t="shared" si="68"/>
        <v>0</v>
      </c>
      <c r="EO20" s="48">
        <f t="shared" si="68"/>
        <v>0</v>
      </c>
      <c r="EP20" s="48">
        <f t="shared" si="68"/>
        <v>0</v>
      </c>
      <c r="EQ20" s="54">
        <f t="shared" si="31"/>
        <v>0</v>
      </c>
      <c r="ER20" s="48">
        <f t="shared" ref="ER20:FH20" si="69">IF(ER6&gt;1,ER$17,0)</f>
        <v>0</v>
      </c>
      <c r="ES20" s="48">
        <f t="shared" si="69"/>
        <v>0</v>
      </c>
      <c r="ET20" s="48">
        <f t="shared" si="69"/>
        <v>0</v>
      </c>
      <c r="EU20" s="82">
        <f t="shared" si="69"/>
        <v>0</v>
      </c>
      <c r="EV20" s="48">
        <f t="shared" si="69"/>
        <v>0</v>
      </c>
      <c r="EW20" s="48">
        <f t="shared" si="69"/>
        <v>0</v>
      </c>
      <c r="EX20" s="48">
        <f t="shared" si="69"/>
        <v>0</v>
      </c>
      <c r="EY20" s="48">
        <f t="shared" si="69"/>
        <v>0</v>
      </c>
      <c r="EZ20" s="48">
        <f t="shared" si="69"/>
        <v>0</v>
      </c>
      <c r="FA20" s="48">
        <f t="shared" si="69"/>
        <v>0</v>
      </c>
      <c r="FB20" s="82">
        <f t="shared" si="69"/>
        <v>0</v>
      </c>
      <c r="FC20" s="48">
        <f t="shared" si="69"/>
        <v>0</v>
      </c>
      <c r="FD20" s="48">
        <f t="shared" si="69"/>
        <v>0</v>
      </c>
      <c r="FE20" s="48">
        <f t="shared" si="69"/>
        <v>0</v>
      </c>
      <c r="FF20" s="48">
        <f t="shared" si="69"/>
        <v>0</v>
      </c>
      <c r="FG20" s="48">
        <f t="shared" si="69"/>
        <v>0</v>
      </c>
      <c r="FH20" s="48">
        <f t="shared" si="69"/>
        <v>0</v>
      </c>
      <c r="FI20" s="54">
        <f t="shared" si="32"/>
        <v>0</v>
      </c>
      <c r="FJ20" s="48">
        <f t="shared" ref="FJ20:FY20" si="70">IF(FJ6&gt;1,FJ$17,0)</f>
        <v>0</v>
      </c>
      <c r="FK20" s="82">
        <f t="shared" si="70"/>
        <v>0</v>
      </c>
      <c r="FL20" s="48">
        <f t="shared" si="70"/>
        <v>0</v>
      </c>
      <c r="FM20" s="48">
        <f t="shared" si="70"/>
        <v>0</v>
      </c>
      <c r="FN20" s="48">
        <f t="shared" si="70"/>
        <v>0</v>
      </c>
      <c r="FO20" s="48">
        <f t="shared" si="70"/>
        <v>0</v>
      </c>
      <c r="FP20" s="48">
        <f t="shared" si="70"/>
        <v>0</v>
      </c>
      <c r="FQ20" s="48">
        <f t="shared" si="70"/>
        <v>0</v>
      </c>
      <c r="FR20" s="48">
        <f t="shared" si="70"/>
        <v>0</v>
      </c>
      <c r="FS20" s="82">
        <f t="shared" si="70"/>
        <v>0</v>
      </c>
      <c r="FT20" s="48">
        <f t="shared" si="70"/>
        <v>0</v>
      </c>
      <c r="FU20" s="48">
        <f t="shared" si="70"/>
        <v>0</v>
      </c>
      <c r="FV20" s="82">
        <f t="shared" si="70"/>
        <v>0</v>
      </c>
      <c r="FW20" s="82">
        <f t="shared" si="70"/>
        <v>0</v>
      </c>
      <c r="FX20" s="82">
        <f t="shared" si="70"/>
        <v>0</v>
      </c>
      <c r="FY20" s="48">
        <f t="shared" si="70"/>
        <v>0</v>
      </c>
      <c r="FZ20" s="54">
        <f t="shared" si="33"/>
        <v>0</v>
      </c>
    </row>
    <row r="21" spans="1:182" ht="16.5" customHeight="1" thickBot="1" x14ac:dyDescent="0.25">
      <c r="A21" s="101" t="s">
        <v>138</v>
      </c>
      <c r="B21" s="82">
        <f t="shared" ref="B21:J21" si="71">IF(B7&gt;1,B$17,0)</f>
        <v>2550</v>
      </c>
      <c r="C21" s="82">
        <f t="shared" si="71"/>
        <v>2800</v>
      </c>
      <c r="D21" s="82">
        <f t="shared" si="71"/>
        <v>2800</v>
      </c>
      <c r="E21" s="82">
        <f t="shared" si="71"/>
        <v>2900</v>
      </c>
      <c r="F21" s="82">
        <f t="shared" si="71"/>
        <v>3000</v>
      </c>
      <c r="G21" s="82">
        <f t="shared" si="71"/>
        <v>0</v>
      </c>
      <c r="H21" s="82">
        <f t="shared" si="71"/>
        <v>0</v>
      </c>
      <c r="I21" s="82">
        <f t="shared" si="71"/>
        <v>0</v>
      </c>
      <c r="J21" s="82">
        <f t="shared" si="71"/>
        <v>0</v>
      </c>
      <c r="K21" s="54">
        <f t="shared" ref="K21" si="72">SUM(B21:J21)</f>
        <v>14050</v>
      </c>
      <c r="L21" s="320">
        <f t="shared" ref="L21:N26" si="73">IF(L7&gt;1,L$17,0)</f>
        <v>0</v>
      </c>
      <c r="M21" s="82">
        <f t="shared" si="73"/>
        <v>0</v>
      </c>
      <c r="N21" s="82">
        <f t="shared" si="73"/>
        <v>0</v>
      </c>
      <c r="O21" s="82">
        <f t="shared" si="61"/>
        <v>0</v>
      </c>
      <c r="P21" s="82">
        <f t="shared" si="61"/>
        <v>0</v>
      </c>
      <c r="Q21" s="82">
        <f t="shared" si="61"/>
        <v>0</v>
      </c>
      <c r="R21" s="82">
        <f t="shared" si="61"/>
        <v>3100</v>
      </c>
      <c r="S21" s="82">
        <f t="shared" si="61"/>
        <v>0</v>
      </c>
      <c r="T21" s="82">
        <f t="shared" si="61"/>
        <v>0</v>
      </c>
      <c r="U21" s="82">
        <f t="shared" si="61"/>
        <v>0</v>
      </c>
      <c r="V21" s="54">
        <f t="shared" si="26"/>
        <v>3100</v>
      </c>
      <c r="W21" s="320">
        <f t="shared" ref="W21:W26" si="74">IF(W7&gt;1,W$17,0)</f>
        <v>3150</v>
      </c>
      <c r="X21" s="82">
        <f t="shared" ref="X21:AQ21" si="75">IF(X7&gt;1,X$17,0)</f>
        <v>2400</v>
      </c>
      <c r="Y21" s="82">
        <f t="shared" si="75"/>
        <v>2900</v>
      </c>
      <c r="Z21" s="82">
        <f t="shared" si="75"/>
        <v>0</v>
      </c>
      <c r="AA21" s="82">
        <f t="shared" si="75"/>
        <v>3300</v>
      </c>
      <c r="AB21" s="82">
        <f t="shared" si="75"/>
        <v>0</v>
      </c>
      <c r="AC21" s="82">
        <f t="shared" si="75"/>
        <v>2000</v>
      </c>
      <c r="AD21" s="82">
        <f t="shared" si="75"/>
        <v>2200</v>
      </c>
      <c r="AE21" s="82">
        <f t="shared" si="75"/>
        <v>0</v>
      </c>
      <c r="AF21" s="82">
        <f t="shared" si="75"/>
        <v>2750</v>
      </c>
      <c r="AG21" s="82">
        <f t="shared" si="75"/>
        <v>3300</v>
      </c>
      <c r="AH21" s="82">
        <f t="shared" si="75"/>
        <v>1850</v>
      </c>
      <c r="AI21" s="82">
        <f t="shared" si="75"/>
        <v>3100</v>
      </c>
      <c r="AJ21" s="82">
        <f t="shared" si="75"/>
        <v>0</v>
      </c>
      <c r="AK21" s="82">
        <f t="shared" si="75"/>
        <v>3250</v>
      </c>
      <c r="AL21" s="82">
        <f t="shared" si="75"/>
        <v>3100</v>
      </c>
      <c r="AM21" s="82">
        <f t="shared" si="75"/>
        <v>0</v>
      </c>
      <c r="AN21" s="82">
        <f t="shared" si="75"/>
        <v>0</v>
      </c>
      <c r="AO21" s="82">
        <f t="shared" si="75"/>
        <v>0</v>
      </c>
      <c r="AP21" s="82">
        <f t="shared" si="75"/>
        <v>3200</v>
      </c>
      <c r="AQ21" s="82">
        <f t="shared" si="75"/>
        <v>3400</v>
      </c>
      <c r="AR21" s="164">
        <f t="shared" si="51"/>
        <v>39900</v>
      </c>
      <c r="AS21" s="320">
        <f t="shared" ref="AS21:BM21" si="76">IF(AS7&gt;1,AS$17,0)</f>
        <v>1400</v>
      </c>
      <c r="AT21" s="82">
        <f t="shared" si="76"/>
        <v>2800</v>
      </c>
      <c r="AU21" s="82">
        <f t="shared" si="76"/>
        <v>0</v>
      </c>
      <c r="AV21" s="82">
        <f t="shared" si="76"/>
        <v>2800</v>
      </c>
      <c r="AW21" s="82">
        <f t="shared" si="76"/>
        <v>1800</v>
      </c>
      <c r="AX21" s="82">
        <f t="shared" si="76"/>
        <v>3000</v>
      </c>
      <c r="AY21" s="82">
        <f t="shared" si="76"/>
        <v>0</v>
      </c>
      <c r="AZ21" s="82">
        <f t="shared" si="76"/>
        <v>3000</v>
      </c>
      <c r="BA21" s="82">
        <f t="shared" si="76"/>
        <v>3200</v>
      </c>
      <c r="BB21" s="82">
        <f t="shared" si="76"/>
        <v>1200</v>
      </c>
      <c r="BC21" s="82">
        <f t="shared" si="76"/>
        <v>0</v>
      </c>
      <c r="BD21" s="82">
        <f t="shared" si="76"/>
        <v>1800</v>
      </c>
      <c r="BE21" s="82">
        <f t="shared" si="76"/>
        <v>3400</v>
      </c>
      <c r="BF21" s="82">
        <f t="shared" si="76"/>
        <v>0</v>
      </c>
      <c r="BG21" s="82">
        <f t="shared" si="76"/>
        <v>0</v>
      </c>
      <c r="BH21" s="82">
        <f t="shared" si="76"/>
        <v>0</v>
      </c>
      <c r="BI21" s="82">
        <f t="shared" si="76"/>
        <v>0</v>
      </c>
      <c r="BJ21" s="82">
        <f t="shared" si="76"/>
        <v>2000</v>
      </c>
      <c r="BK21" s="82">
        <f t="shared" si="76"/>
        <v>1600</v>
      </c>
      <c r="BL21" s="82">
        <f t="shared" si="76"/>
        <v>0</v>
      </c>
      <c r="BM21" s="82">
        <f t="shared" si="76"/>
        <v>1800</v>
      </c>
      <c r="BN21" s="54">
        <f t="shared" si="27"/>
        <v>29800</v>
      </c>
      <c r="BO21" s="82">
        <f t="shared" ref="BO21:CC21" si="77">IF(BO7&gt;1,BO$17,0)</f>
        <v>0</v>
      </c>
      <c r="BP21" s="82">
        <f t="shared" si="77"/>
        <v>1400</v>
      </c>
      <c r="BQ21" s="82">
        <f t="shared" si="77"/>
        <v>2500</v>
      </c>
      <c r="BR21" s="82">
        <f t="shared" si="77"/>
        <v>1000</v>
      </c>
      <c r="BS21" s="82">
        <f t="shared" si="77"/>
        <v>3000</v>
      </c>
      <c r="BT21" s="82">
        <f t="shared" si="77"/>
        <v>0</v>
      </c>
      <c r="BU21" s="82">
        <f t="shared" si="77"/>
        <v>1500</v>
      </c>
      <c r="BV21" s="82">
        <f t="shared" si="77"/>
        <v>3000</v>
      </c>
      <c r="BW21" s="82">
        <f t="shared" si="77"/>
        <v>1600</v>
      </c>
      <c r="BX21" s="82">
        <f t="shared" si="77"/>
        <v>4000</v>
      </c>
      <c r="BY21" s="82">
        <f t="shared" si="77"/>
        <v>0</v>
      </c>
      <c r="BZ21" s="82">
        <f t="shared" si="77"/>
        <v>0</v>
      </c>
      <c r="CA21" s="82">
        <f t="shared" si="77"/>
        <v>2750</v>
      </c>
      <c r="CB21" s="82">
        <f t="shared" si="77"/>
        <v>0</v>
      </c>
      <c r="CC21" s="82">
        <f t="shared" si="77"/>
        <v>0</v>
      </c>
      <c r="CD21" s="337">
        <f t="shared" si="41"/>
        <v>20750</v>
      </c>
      <c r="CE21" s="82">
        <f t="shared" ref="CE21:CU21" si="78">IF(CE7&gt;1,CE$17,0)</f>
        <v>0</v>
      </c>
      <c r="CF21" s="82">
        <f t="shared" si="78"/>
        <v>0</v>
      </c>
      <c r="CG21" s="82">
        <f t="shared" si="78"/>
        <v>0</v>
      </c>
      <c r="CH21" s="82">
        <f t="shared" si="78"/>
        <v>0</v>
      </c>
      <c r="CI21" s="82">
        <f t="shared" si="78"/>
        <v>0</v>
      </c>
      <c r="CJ21" s="82">
        <f t="shared" si="78"/>
        <v>0</v>
      </c>
      <c r="CK21" s="82">
        <f t="shared" si="78"/>
        <v>0</v>
      </c>
      <c r="CL21" s="82">
        <f t="shared" si="78"/>
        <v>0</v>
      </c>
      <c r="CM21" s="82">
        <f t="shared" si="78"/>
        <v>0</v>
      </c>
      <c r="CN21" s="82">
        <f t="shared" si="78"/>
        <v>0</v>
      </c>
      <c r="CO21" s="82">
        <f t="shared" si="78"/>
        <v>0</v>
      </c>
      <c r="CP21" s="82">
        <f t="shared" si="78"/>
        <v>0</v>
      </c>
      <c r="CQ21" s="82">
        <f t="shared" si="78"/>
        <v>0</v>
      </c>
      <c r="CR21" s="82">
        <f t="shared" si="78"/>
        <v>0</v>
      </c>
      <c r="CS21" s="82">
        <f t="shared" si="78"/>
        <v>0</v>
      </c>
      <c r="CT21" s="82">
        <f t="shared" si="78"/>
        <v>0</v>
      </c>
      <c r="CU21" s="82">
        <f t="shared" si="78"/>
        <v>0</v>
      </c>
      <c r="CV21" s="54">
        <f t="shared" ref="CV21" si="79">SUM(CE21:CU21)</f>
        <v>0</v>
      </c>
      <c r="CW21" s="82">
        <f t="shared" ref="CW21:DK21" si="80">IF(CW7&gt;1,CW$17,0)</f>
        <v>0</v>
      </c>
      <c r="CX21" s="82">
        <f t="shared" si="80"/>
        <v>0</v>
      </c>
      <c r="CY21" s="82">
        <f t="shared" si="80"/>
        <v>0</v>
      </c>
      <c r="CZ21" s="82">
        <f t="shared" si="80"/>
        <v>0</v>
      </c>
      <c r="DA21" s="82">
        <f t="shared" si="80"/>
        <v>0</v>
      </c>
      <c r="DB21" s="82">
        <f t="shared" si="80"/>
        <v>0</v>
      </c>
      <c r="DC21" s="82">
        <f t="shared" si="80"/>
        <v>0</v>
      </c>
      <c r="DD21" s="82">
        <f t="shared" si="80"/>
        <v>0</v>
      </c>
      <c r="DE21" s="82">
        <f t="shared" si="80"/>
        <v>0</v>
      </c>
      <c r="DF21" s="82">
        <f t="shared" si="80"/>
        <v>0</v>
      </c>
      <c r="DG21" s="82">
        <f t="shared" si="80"/>
        <v>0</v>
      </c>
      <c r="DH21" s="82">
        <f t="shared" si="80"/>
        <v>0</v>
      </c>
      <c r="DI21" s="82">
        <f t="shared" si="80"/>
        <v>0</v>
      </c>
      <c r="DJ21" s="82">
        <f t="shared" si="80"/>
        <v>0</v>
      </c>
      <c r="DK21" s="82">
        <f t="shared" si="80"/>
        <v>0</v>
      </c>
      <c r="DL21" s="54">
        <f t="shared" ref="DL21" si="81">SUM(CW21:DK21)</f>
        <v>0</v>
      </c>
      <c r="DM21" s="82">
        <f t="shared" ref="DM21:DZ21" si="82">IF(DM7&gt;1,DM$17,0)</f>
        <v>0</v>
      </c>
      <c r="DN21" s="82">
        <f t="shared" si="82"/>
        <v>0</v>
      </c>
      <c r="DO21" s="82">
        <f t="shared" si="82"/>
        <v>0</v>
      </c>
      <c r="DP21" s="82">
        <f t="shared" si="82"/>
        <v>0</v>
      </c>
      <c r="DQ21" s="82">
        <f t="shared" si="82"/>
        <v>0</v>
      </c>
      <c r="DR21" s="82">
        <f t="shared" si="82"/>
        <v>0</v>
      </c>
      <c r="DS21" s="82">
        <f t="shared" si="82"/>
        <v>0</v>
      </c>
      <c r="DT21" s="82">
        <f t="shared" si="82"/>
        <v>0</v>
      </c>
      <c r="DU21" s="82">
        <f t="shared" si="82"/>
        <v>0</v>
      </c>
      <c r="DV21" s="82">
        <f t="shared" si="82"/>
        <v>0</v>
      </c>
      <c r="DW21" s="82">
        <f t="shared" si="82"/>
        <v>0</v>
      </c>
      <c r="DX21" s="82">
        <f t="shared" si="82"/>
        <v>0</v>
      </c>
      <c r="DY21" s="82">
        <f t="shared" si="82"/>
        <v>0</v>
      </c>
      <c r="DZ21" s="82">
        <f t="shared" si="82"/>
        <v>0</v>
      </c>
      <c r="EA21" s="54">
        <f t="shared" ref="EA21" si="83">SUM(DM21:DZ21)</f>
        <v>0</v>
      </c>
      <c r="EB21" s="82">
        <f t="shared" ref="EB21:EP21" si="84">IF(EB7&gt;1,EB$17,0)</f>
        <v>0</v>
      </c>
      <c r="EC21" s="82">
        <f t="shared" si="84"/>
        <v>0</v>
      </c>
      <c r="ED21" s="82">
        <f t="shared" si="84"/>
        <v>0</v>
      </c>
      <c r="EE21" s="82">
        <f t="shared" si="84"/>
        <v>0</v>
      </c>
      <c r="EF21" s="82">
        <f t="shared" si="84"/>
        <v>0</v>
      </c>
      <c r="EG21" s="82">
        <f t="shared" si="84"/>
        <v>0</v>
      </c>
      <c r="EH21" s="82">
        <f t="shared" si="84"/>
        <v>0</v>
      </c>
      <c r="EI21" s="82">
        <f t="shared" si="84"/>
        <v>0</v>
      </c>
      <c r="EJ21" s="82">
        <f t="shared" si="84"/>
        <v>0</v>
      </c>
      <c r="EK21" s="82">
        <f t="shared" si="84"/>
        <v>0</v>
      </c>
      <c r="EL21" s="82">
        <f t="shared" si="84"/>
        <v>0</v>
      </c>
      <c r="EM21" s="82">
        <f t="shared" si="84"/>
        <v>0</v>
      </c>
      <c r="EN21" s="82">
        <f t="shared" si="84"/>
        <v>0</v>
      </c>
      <c r="EO21" s="82">
        <f t="shared" si="84"/>
        <v>0</v>
      </c>
      <c r="EP21" s="82">
        <f t="shared" si="84"/>
        <v>0</v>
      </c>
      <c r="EQ21" s="54">
        <f t="shared" ref="EQ21" si="85">SUM(EB21:EP21)</f>
        <v>0</v>
      </c>
      <c r="ER21" s="82">
        <f t="shared" ref="ER21:FH21" si="86">IF(ER7&gt;1,ER$17,0)</f>
        <v>0</v>
      </c>
      <c r="ES21" s="82">
        <f t="shared" si="86"/>
        <v>0</v>
      </c>
      <c r="ET21" s="82">
        <f t="shared" si="86"/>
        <v>0</v>
      </c>
      <c r="EU21" s="82">
        <f t="shared" si="86"/>
        <v>0</v>
      </c>
      <c r="EV21" s="82">
        <f t="shared" si="86"/>
        <v>0</v>
      </c>
      <c r="EW21" s="82">
        <f t="shared" si="86"/>
        <v>0</v>
      </c>
      <c r="EX21" s="82">
        <f t="shared" si="86"/>
        <v>0</v>
      </c>
      <c r="EY21" s="82">
        <f t="shared" si="86"/>
        <v>0</v>
      </c>
      <c r="EZ21" s="82">
        <f t="shared" si="86"/>
        <v>0</v>
      </c>
      <c r="FA21" s="82">
        <f t="shared" si="86"/>
        <v>0</v>
      </c>
      <c r="FB21" s="82">
        <f t="shared" si="86"/>
        <v>0</v>
      </c>
      <c r="FC21" s="82">
        <f t="shared" si="86"/>
        <v>0</v>
      </c>
      <c r="FD21" s="82">
        <f t="shared" si="86"/>
        <v>0</v>
      </c>
      <c r="FE21" s="82">
        <f t="shared" si="86"/>
        <v>0</v>
      </c>
      <c r="FF21" s="82">
        <f t="shared" si="86"/>
        <v>0</v>
      </c>
      <c r="FG21" s="82">
        <f t="shared" si="86"/>
        <v>0</v>
      </c>
      <c r="FH21" s="82">
        <f t="shared" si="86"/>
        <v>0</v>
      </c>
      <c r="FI21" s="54">
        <f t="shared" ref="FI21" si="87">SUM(ER21:FH21)</f>
        <v>0</v>
      </c>
      <c r="FJ21" s="82">
        <f t="shared" ref="FJ21:FY21" si="88">IF(FJ7&gt;1,FJ$17,0)</f>
        <v>0</v>
      </c>
      <c r="FK21" s="82">
        <f t="shared" si="88"/>
        <v>0</v>
      </c>
      <c r="FL21" s="82">
        <f t="shared" si="88"/>
        <v>0</v>
      </c>
      <c r="FM21" s="82">
        <f t="shared" si="88"/>
        <v>0</v>
      </c>
      <c r="FN21" s="82">
        <f t="shared" si="88"/>
        <v>0</v>
      </c>
      <c r="FO21" s="82">
        <f t="shared" si="88"/>
        <v>0</v>
      </c>
      <c r="FP21" s="82">
        <f t="shared" si="88"/>
        <v>0</v>
      </c>
      <c r="FQ21" s="82">
        <f t="shared" si="88"/>
        <v>0</v>
      </c>
      <c r="FR21" s="82">
        <f t="shared" si="88"/>
        <v>0</v>
      </c>
      <c r="FS21" s="82">
        <f t="shared" si="88"/>
        <v>0</v>
      </c>
      <c r="FT21" s="82">
        <f t="shared" si="88"/>
        <v>0</v>
      </c>
      <c r="FU21" s="82">
        <f t="shared" si="88"/>
        <v>0</v>
      </c>
      <c r="FV21" s="82">
        <f t="shared" si="88"/>
        <v>0</v>
      </c>
      <c r="FW21" s="82">
        <f t="shared" si="88"/>
        <v>0</v>
      </c>
      <c r="FX21" s="82">
        <f t="shared" si="88"/>
        <v>0</v>
      </c>
      <c r="FY21" s="82">
        <f t="shared" si="88"/>
        <v>0</v>
      </c>
      <c r="FZ21" s="54">
        <f t="shared" ref="FZ21" si="89">SUM(FJ21:FY21)</f>
        <v>0</v>
      </c>
    </row>
    <row r="22" spans="1:182" s="123" customFormat="1" ht="18.600000000000001" customHeight="1" thickBot="1" x14ac:dyDescent="0.25">
      <c r="A22" s="101" t="s">
        <v>130</v>
      </c>
      <c r="B22" s="82">
        <f t="shared" ref="B22:J22" si="90">IF(B8&gt;1,B$17,0)</f>
        <v>0</v>
      </c>
      <c r="C22" s="82">
        <f t="shared" si="90"/>
        <v>0</v>
      </c>
      <c r="D22" s="82">
        <f t="shared" si="90"/>
        <v>0</v>
      </c>
      <c r="E22" s="82">
        <f t="shared" si="90"/>
        <v>0</v>
      </c>
      <c r="F22" s="82">
        <f t="shared" si="90"/>
        <v>0</v>
      </c>
      <c r="G22" s="82">
        <f t="shared" si="90"/>
        <v>3000</v>
      </c>
      <c r="H22" s="82">
        <f t="shared" si="90"/>
        <v>3050</v>
      </c>
      <c r="I22" s="82">
        <f t="shared" si="90"/>
        <v>2900</v>
      </c>
      <c r="J22" s="82">
        <f t="shared" si="90"/>
        <v>2750</v>
      </c>
      <c r="K22" s="54">
        <f t="shared" si="35"/>
        <v>11700</v>
      </c>
      <c r="L22" s="320">
        <f t="shared" si="73"/>
        <v>3100</v>
      </c>
      <c r="M22" s="82">
        <f t="shared" si="73"/>
        <v>3200</v>
      </c>
      <c r="N22" s="82">
        <f t="shared" si="73"/>
        <v>2800</v>
      </c>
      <c r="O22" s="82">
        <f t="shared" si="61"/>
        <v>2800</v>
      </c>
      <c r="P22" s="82">
        <f t="shared" si="61"/>
        <v>3050</v>
      </c>
      <c r="Q22" s="82">
        <f t="shared" si="61"/>
        <v>3300</v>
      </c>
      <c r="R22" s="82">
        <f t="shared" si="61"/>
        <v>3100</v>
      </c>
      <c r="S22" s="82">
        <f t="shared" si="61"/>
        <v>3100</v>
      </c>
      <c r="T22" s="82">
        <f t="shared" si="61"/>
        <v>3000</v>
      </c>
      <c r="U22" s="82">
        <f t="shared" si="61"/>
        <v>3000</v>
      </c>
      <c r="V22" s="54">
        <f t="shared" si="26"/>
        <v>30450</v>
      </c>
      <c r="W22" s="320">
        <f t="shared" si="74"/>
        <v>3150</v>
      </c>
      <c r="X22" s="82">
        <f t="shared" ref="X22:AQ22" si="91">IF(X8&gt;1,X$17,0)</f>
        <v>2400</v>
      </c>
      <c r="Y22" s="82">
        <f t="shared" si="91"/>
        <v>2900</v>
      </c>
      <c r="Z22" s="82">
        <f t="shared" si="91"/>
        <v>2800</v>
      </c>
      <c r="AA22" s="82">
        <f t="shared" si="91"/>
        <v>3300</v>
      </c>
      <c r="AB22" s="82">
        <f t="shared" si="91"/>
        <v>0</v>
      </c>
      <c r="AC22" s="82">
        <f t="shared" si="91"/>
        <v>2000</v>
      </c>
      <c r="AD22" s="82">
        <f t="shared" si="91"/>
        <v>0</v>
      </c>
      <c r="AE22" s="82">
        <f t="shared" si="91"/>
        <v>3150</v>
      </c>
      <c r="AF22" s="82">
        <f t="shared" si="91"/>
        <v>2750</v>
      </c>
      <c r="AG22" s="82">
        <f t="shared" si="91"/>
        <v>3300</v>
      </c>
      <c r="AH22" s="82">
        <f t="shared" si="91"/>
        <v>1850</v>
      </c>
      <c r="AI22" s="82">
        <f t="shared" si="91"/>
        <v>3100</v>
      </c>
      <c r="AJ22" s="82">
        <f t="shared" si="91"/>
        <v>1900</v>
      </c>
      <c r="AK22" s="82">
        <f t="shared" si="91"/>
        <v>3250</v>
      </c>
      <c r="AL22" s="82">
        <f t="shared" si="91"/>
        <v>3100</v>
      </c>
      <c r="AM22" s="82">
        <f t="shared" si="91"/>
        <v>1950</v>
      </c>
      <c r="AN22" s="82">
        <f t="shared" si="91"/>
        <v>3200</v>
      </c>
      <c r="AO22" s="82">
        <f t="shared" si="91"/>
        <v>3100</v>
      </c>
      <c r="AP22" s="82">
        <f t="shared" si="91"/>
        <v>3200</v>
      </c>
      <c r="AQ22" s="82">
        <f t="shared" si="91"/>
        <v>3400</v>
      </c>
      <c r="AR22" s="164">
        <f t="shared" si="51"/>
        <v>53800</v>
      </c>
      <c r="AS22" s="320">
        <f t="shared" ref="AS22:BM22" si="92">IF(AS8&gt;1,AS$17,0)</f>
        <v>1400</v>
      </c>
      <c r="AT22" s="82">
        <f t="shared" si="92"/>
        <v>2800</v>
      </c>
      <c r="AU22" s="82">
        <f t="shared" si="92"/>
        <v>3200</v>
      </c>
      <c r="AV22" s="82">
        <f t="shared" si="92"/>
        <v>2800</v>
      </c>
      <c r="AW22" s="82">
        <f t="shared" si="92"/>
        <v>1800</v>
      </c>
      <c r="AX22" s="82">
        <f t="shared" si="92"/>
        <v>3000</v>
      </c>
      <c r="AY22" s="82">
        <f t="shared" si="92"/>
        <v>0</v>
      </c>
      <c r="AZ22" s="82">
        <f t="shared" si="92"/>
        <v>3000</v>
      </c>
      <c r="BA22" s="82">
        <f t="shared" si="92"/>
        <v>3200</v>
      </c>
      <c r="BB22" s="82">
        <f t="shared" si="92"/>
        <v>1200</v>
      </c>
      <c r="BC22" s="82">
        <f t="shared" si="92"/>
        <v>3000</v>
      </c>
      <c r="BD22" s="82">
        <f t="shared" si="92"/>
        <v>1800</v>
      </c>
      <c r="BE22" s="82">
        <f t="shared" si="92"/>
        <v>3400</v>
      </c>
      <c r="BF22" s="82">
        <f t="shared" si="92"/>
        <v>2600</v>
      </c>
      <c r="BG22" s="82">
        <f t="shared" si="92"/>
        <v>2000</v>
      </c>
      <c r="BH22" s="82">
        <f t="shared" si="92"/>
        <v>3100</v>
      </c>
      <c r="BI22" s="82">
        <f t="shared" si="92"/>
        <v>3100</v>
      </c>
      <c r="BJ22" s="82">
        <f t="shared" si="92"/>
        <v>2000</v>
      </c>
      <c r="BK22" s="82">
        <f t="shared" si="92"/>
        <v>1600</v>
      </c>
      <c r="BL22" s="82">
        <f t="shared" si="92"/>
        <v>0</v>
      </c>
      <c r="BM22" s="82">
        <f t="shared" si="92"/>
        <v>1800</v>
      </c>
      <c r="BN22" s="54">
        <f t="shared" si="27"/>
        <v>46800</v>
      </c>
      <c r="BO22" s="48">
        <f t="shared" ref="BO22:CC22" si="93">IF(BO8&gt;1,BO$17,0)</f>
        <v>0</v>
      </c>
      <c r="BP22" s="48">
        <f t="shared" si="93"/>
        <v>1400</v>
      </c>
      <c r="BQ22" s="48">
        <f t="shared" si="93"/>
        <v>2500</v>
      </c>
      <c r="BR22" s="48">
        <f t="shared" si="93"/>
        <v>1000</v>
      </c>
      <c r="BS22" s="48">
        <f t="shared" si="93"/>
        <v>3000</v>
      </c>
      <c r="BT22" s="48">
        <f t="shared" si="93"/>
        <v>0</v>
      </c>
      <c r="BU22" s="48">
        <f t="shared" si="93"/>
        <v>1500</v>
      </c>
      <c r="BV22" s="48">
        <f t="shared" si="93"/>
        <v>3000</v>
      </c>
      <c r="BW22" s="48">
        <f t="shared" si="93"/>
        <v>1600</v>
      </c>
      <c r="BX22" s="48">
        <f t="shared" si="93"/>
        <v>0</v>
      </c>
      <c r="BY22" s="82">
        <f t="shared" si="93"/>
        <v>3200</v>
      </c>
      <c r="BZ22" s="82">
        <f t="shared" si="93"/>
        <v>4000</v>
      </c>
      <c r="CA22" s="82">
        <f t="shared" si="93"/>
        <v>2750</v>
      </c>
      <c r="CB22" s="82">
        <f t="shared" si="93"/>
        <v>2000</v>
      </c>
      <c r="CC22" s="82">
        <f t="shared" si="93"/>
        <v>700</v>
      </c>
      <c r="CD22" s="337">
        <f t="shared" si="41"/>
        <v>26650</v>
      </c>
      <c r="CE22" s="48">
        <f t="shared" ref="CE22:CU22" si="94">IF(CE8&gt;1,CE$17,0)</f>
        <v>0</v>
      </c>
      <c r="CF22" s="48">
        <f t="shared" si="94"/>
        <v>0</v>
      </c>
      <c r="CG22" s="48">
        <f t="shared" si="94"/>
        <v>0</v>
      </c>
      <c r="CH22" s="48">
        <f t="shared" si="94"/>
        <v>0</v>
      </c>
      <c r="CI22" s="48">
        <f t="shared" si="94"/>
        <v>0</v>
      </c>
      <c r="CJ22" s="48">
        <f t="shared" si="94"/>
        <v>0</v>
      </c>
      <c r="CK22" s="82">
        <f t="shared" si="94"/>
        <v>0</v>
      </c>
      <c r="CL22" s="48">
        <f t="shared" si="94"/>
        <v>0</v>
      </c>
      <c r="CM22" s="48">
        <f t="shared" si="94"/>
        <v>0</v>
      </c>
      <c r="CN22" s="48">
        <f t="shared" si="94"/>
        <v>0</v>
      </c>
      <c r="CO22" s="48">
        <f t="shared" si="94"/>
        <v>0</v>
      </c>
      <c r="CP22" s="48">
        <f t="shared" si="94"/>
        <v>0</v>
      </c>
      <c r="CQ22" s="48">
        <f t="shared" si="94"/>
        <v>0</v>
      </c>
      <c r="CR22" s="48">
        <f t="shared" si="94"/>
        <v>0</v>
      </c>
      <c r="CS22" s="82">
        <f t="shared" si="94"/>
        <v>0</v>
      </c>
      <c r="CT22" s="82">
        <f t="shared" si="94"/>
        <v>0</v>
      </c>
      <c r="CU22" s="48">
        <f t="shared" si="94"/>
        <v>0</v>
      </c>
      <c r="CV22" s="54">
        <f t="shared" si="28"/>
        <v>0</v>
      </c>
      <c r="CW22" s="48">
        <f t="shared" ref="CW22:DK22" si="95">IF(CW8&gt;1,CW$17,0)</f>
        <v>0</v>
      </c>
      <c r="CX22" s="48">
        <f t="shared" si="95"/>
        <v>0</v>
      </c>
      <c r="CY22" s="48">
        <f t="shared" si="95"/>
        <v>0</v>
      </c>
      <c r="CZ22" s="48">
        <f t="shared" si="95"/>
        <v>0</v>
      </c>
      <c r="DA22" s="82">
        <f t="shared" si="95"/>
        <v>0</v>
      </c>
      <c r="DB22" s="48">
        <f t="shared" si="95"/>
        <v>0</v>
      </c>
      <c r="DC22" s="82">
        <f t="shared" si="95"/>
        <v>0</v>
      </c>
      <c r="DD22" s="48">
        <f t="shared" si="95"/>
        <v>0</v>
      </c>
      <c r="DE22" s="48">
        <f t="shared" si="95"/>
        <v>0</v>
      </c>
      <c r="DF22" s="48">
        <f t="shared" si="95"/>
        <v>0</v>
      </c>
      <c r="DG22" s="82">
        <f t="shared" si="95"/>
        <v>0</v>
      </c>
      <c r="DH22" s="82">
        <f t="shared" si="95"/>
        <v>0</v>
      </c>
      <c r="DI22" s="82">
        <f t="shared" si="95"/>
        <v>0</v>
      </c>
      <c r="DJ22" s="82">
        <f t="shared" si="95"/>
        <v>0</v>
      </c>
      <c r="DK22" s="82">
        <f t="shared" si="95"/>
        <v>0</v>
      </c>
      <c r="DL22" s="54">
        <f t="shared" si="29"/>
        <v>0</v>
      </c>
      <c r="DM22" s="48">
        <f t="shared" ref="DM22:DZ22" si="96">IF(DM8&gt;1,DM$17,0)</f>
        <v>0</v>
      </c>
      <c r="DN22" s="48">
        <f t="shared" si="96"/>
        <v>0</v>
      </c>
      <c r="DO22" s="48">
        <f t="shared" si="96"/>
        <v>0</v>
      </c>
      <c r="DP22" s="48">
        <f t="shared" si="96"/>
        <v>0</v>
      </c>
      <c r="DQ22" s="48">
        <f t="shared" si="96"/>
        <v>0</v>
      </c>
      <c r="DR22" s="48">
        <f t="shared" si="96"/>
        <v>0</v>
      </c>
      <c r="DS22" s="48">
        <f t="shared" si="96"/>
        <v>0</v>
      </c>
      <c r="DT22" s="48">
        <f t="shared" si="96"/>
        <v>0</v>
      </c>
      <c r="DU22" s="48">
        <f t="shared" si="96"/>
        <v>0</v>
      </c>
      <c r="DV22" s="48">
        <f t="shared" si="96"/>
        <v>0</v>
      </c>
      <c r="DW22" s="48">
        <f t="shared" si="96"/>
        <v>0</v>
      </c>
      <c r="DX22" s="48">
        <f t="shared" si="96"/>
        <v>0</v>
      </c>
      <c r="DY22" s="48">
        <f t="shared" si="96"/>
        <v>0</v>
      </c>
      <c r="DZ22" s="48">
        <f t="shared" si="96"/>
        <v>0</v>
      </c>
      <c r="EA22" s="54">
        <f t="shared" si="30"/>
        <v>0</v>
      </c>
      <c r="EB22" s="48">
        <f t="shared" ref="EB22:EP22" si="97">IF(EB8&gt;1,EB$17,0)</f>
        <v>0</v>
      </c>
      <c r="EC22" s="48">
        <f t="shared" si="97"/>
        <v>0</v>
      </c>
      <c r="ED22" s="48">
        <f t="shared" si="97"/>
        <v>0</v>
      </c>
      <c r="EE22" s="48">
        <f t="shared" si="97"/>
        <v>0</v>
      </c>
      <c r="EF22" s="48">
        <f t="shared" si="97"/>
        <v>0</v>
      </c>
      <c r="EG22" s="48">
        <f t="shared" si="97"/>
        <v>0</v>
      </c>
      <c r="EH22" s="48">
        <f t="shared" si="97"/>
        <v>0</v>
      </c>
      <c r="EI22" s="48">
        <f t="shared" si="97"/>
        <v>0</v>
      </c>
      <c r="EJ22" s="48">
        <f t="shared" si="97"/>
        <v>0</v>
      </c>
      <c r="EK22" s="48">
        <f t="shared" si="97"/>
        <v>0</v>
      </c>
      <c r="EL22" s="48">
        <f t="shared" si="97"/>
        <v>0</v>
      </c>
      <c r="EM22" s="48">
        <f t="shared" si="97"/>
        <v>0</v>
      </c>
      <c r="EN22" s="48">
        <f t="shared" si="97"/>
        <v>0</v>
      </c>
      <c r="EO22" s="48">
        <f t="shared" si="97"/>
        <v>0</v>
      </c>
      <c r="EP22" s="48">
        <f t="shared" si="97"/>
        <v>0</v>
      </c>
      <c r="EQ22" s="54">
        <f t="shared" si="31"/>
        <v>0</v>
      </c>
      <c r="ER22" s="48">
        <f t="shared" ref="ER22:FH22" si="98">IF(ER8&gt;1,ER$17,0)</f>
        <v>0</v>
      </c>
      <c r="ES22" s="48">
        <f t="shared" si="98"/>
        <v>0</v>
      </c>
      <c r="ET22" s="48">
        <f t="shared" si="98"/>
        <v>0</v>
      </c>
      <c r="EU22" s="48">
        <f t="shared" si="98"/>
        <v>0</v>
      </c>
      <c r="EV22" s="48">
        <f t="shared" si="98"/>
        <v>0</v>
      </c>
      <c r="EW22" s="48">
        <f t="shared" si="98"/>
        <v>0</v>
      </c>
      <c r="EX22" s="48">
        <f t="shared" si="98"/>
        <v>0</v>
      </c>
      <c r="EY22" s="48">
        <f t="shared" si="98"/>
        <v>0</v>
      </c>
      <c r="EZ22" s="48">
        <f t="shared" si="98"/>
        <v>0</v>
      </c>
      <c r="FA22" s="48">
        <f t="shared" si="98"/>
        <v>0</v>
      </c>
      <c r="FB22" s="82">
        <f t="shared" si="98"/>
        <v>0</v>
      </c>
      <c r="FC22" s="48">
        <f t="shared" si="98"/>
        <v>0</v>
      </c>
      <c r="FD22" s="48">
        <f t="shared" si="98"/>
        <v>0</v>
      </c>
      <c r="FE22" s="48">
        <f t="shared" si="98"/>
        <v>0</v>
      </c>
      <c r="FF22" s="48">
        <f t="shared" si="98"/>
        <v>0</v>
      </c>
      <c r="FG22" s="48">
        <f t="shared" si="98"/>
        <v>0</v>
      </c>
      <c r="FH22" s="48">
        <f t="shared" si="98"/>
        <v>0</v>
      </c>
      <c r="FI22" s="54">
        <f t="shared" si="32"/>
        <v>0</v>
      </c>
      <c r="FJ22" s="48">
        <f t="shared" ref="FJ22:FY22" si="99">IF(FJ8&gt;1,FJ$17,0)</f>
        <v>0</v>
      </c>
      <c r="FK22" s="82">
        <f t="shared" si="99"/>
        <v>0</v>
      </c>
      <c r="FL22" s="48">
        <f t="shared" si="99"/>
        <v>0</v>
      </c>
      <c r="FM22" s="48">
        <f t="shared" si="99"/>
        <v>0</v>
      </c>
      <c r="FN22" s="48">
        <f t="shared" si="99"/>
        <v>0</v>
      </c>
      <c r="FO22" s="48">
        <f t="shared" si="99"/>
        <v>0</v>
      </c>
      <c r="FP22" s="48">
        <f t="shared" si="99"/>
        <v>0</v>
      </c>
      <c r="FQ22" s="48">
        <f t="shared" si="99"/>
        <v>0</v>
      </c>
      <c r="FR22" s="48">
        <f t="shared" si="99"/>
        <v>0</v>
      </c>
      <c r="FS22" s="82">
        <f t="shared" si="99"/>
        <v>0</v>
      </c>
      <c r="FT22" s="48">
        <f t="shared" si="99"/>
        <v>0</v>
      </c>
      <c r="FU22" s="82">
        <f t="shared" si="99"/>
        <v>0</v>
      </c>
      <c r="FV22" s="82">
        <f t="shared" si="99"/>
        <v>0</v>
      </c>
      <c r="FW22" s="82">
        <f t="shared" si="99"/>
        <v>0</v>
      </c>
      <c r="FX22" s="82">
        <f t="shared" si="99"/>
        <v>0</v>
      </c>
      <c r="FY22" s="48">
        <f t="shared" si="99"/>
        <v>0</v>
      </c>
      <c r="FZ22" s="54">
        <f t="shared" si="33"/>
        <v>0</v>
      </c>
    </row>
    <row r="23" spans="1:182" s="123" customFormat="1" ht="18" customHeight="1" thickBot="1" x14ac:dyDescent="0.25">
      <c r="A23" s="101" t="s">
        <v>131</v>
      </c>
      <c r="B23" s="82">
        <f t="shared" ref="B23:J23" si="100">IF(B9&gt;1,B$17,0)</f>
        <v>2550</v>
      </c>
      <c r="C23" s="82">
        <f t="shared" si="100"/>
        <v>2800</v>
      </c>
      <c r="D23" s="82">
        <f t="shared" si="100"/>
        <v>2800</v>
      </c>
      <c r="E23" s="82">
        <f t="shared" si="100"/>
        <v>2900</v>
      </c>
      <c r="F23" s="82">
        <f t="shared" si="100"/>
        <v>3000</v>
      </c>
      <c r="G23" s="82">
        <f t="shared" si="100"/>
        <v>3000</v>
      </c>
      <c r="H23" s="82">
        <f t="shared" si="100"/>
        <v>3050</v>
      </c>
      <c r="I23" s="82">
        <f t="shared" si="100"/>
        <v>2900</v>
      </c>
      <c r="J23" s="82">
        <f t="shared" si="100"/>
        <v>2750</v>
      </c>
      <c r="K23" s="54">
        <f t="shared" si="35"/>
        <v>25750</v>
      </c>
      <c r="L23" s="320">
        <f t="shared" si="73"/>
        <v>3100</v>
      </c>
      <c r="M23" s="82">
        <f t="shared" si="73"/>
        <v>3200</v>
      </c>
      <c r="N23" s="82">
        <f t="shared" si="73"/>
        <v>2800</v>
      </c>
      <c r="O23" s="82">
        <f t="shared" si="61"/>
        <v>2800</v>
      </c>
      <c r="P23" s="82">
        <f t="shared" si="61"/>
        <v>3050</v>
      </c>
      <c r="Q23" s="82">
        <f t="shared" si="61"/>
        <v>0</v>
      </c>
      <c r="R23" s="82">
        <f t="shared" si="61"/>
        <v>3100</v>
      </c>
      <c r="S23" s="82">
        <f t="shared" si="61"/>
        <v>3100</v>
      </c>
      <c r="T23" s="82">
        <f t="shared" si="61"/>
        <v>3000</v>
      </c>
      <c r="U23" s="82">
        <f t="shared" si="61"/>
        <v>0</v>
      </c>
      <c r="V23" s="54">
        <f t="shared" si="26"/>
        <v>24150</v>
      </c>
      <c r="W23" s="320">
        <f t="shared" si="74"/>
        <v>3150</v>
      </c>
      <c r="X23" s="82">
        <f t="shared" ref="X23:AQ23" si="101">IF(X9&gt;1,X$17,0)</f>
        <v>2400</v>
      </c>
      <c r="Y23" s="82">
        <f t="shared" si="101"/>
        <v>2900</v>
      </c>
      <c r="Z23" s="82">
        <f t="shared" si="101"/>
        <v>2800</v>
      </c>
      <c r="AA23" s="82">
        <f t="shared" si="101"/>
        <v>3300</v>
      </c>
      <c r="AB23" s="82">
        <f t="shared" si="101"/>
        <v>3400</v>
      </c>
      <c r="AC23" s="82">
        <f t="shared" si="101"/>
        <v>2000</v>
      </c>
      <c r="AD23" s="82">
        <f t="shared" si="101"/>
        <v>2200</v>
      </c>
      <c r="AE23" s="82">
        <f t="shared" si="101"/>
        <v>3150</v>
      </c>
      <c r="AF23" s="82">
        <f t="shared" si="101"/>
        <v>2750</v>
      </c>
      <c r="AG23" s="82">
        <f t="shared" si="101"/>
        <v>3300</v>
      </c>
      <c r="AH23" s="82">
        <f t="shared" si="101"/>
        <v>1850</v>
      </c>
      <c r="AI23" s="82">
        <f t="shared" si="101"/>
        <v>3100</v>
      </c>
      <c r="AJ23" s="82">
        <f t="shared" si="101"/>
        <v>1900</v>
      </c>
      <c r="AK23" s="82">
        <f t="shared" si="101"/>
        <v>3250</v>
      </c>
      <c r="AL23" s="82">
        <f t="shared" si="101"/>
        <v>3100</v>
      </c>
      <c r="AM23" s="82">
        <f t="shared" si="101"/>
        <v>1950</v>
      </c>
      <c r="AN23" s="82">
        <f t="shared" si="101"/>
        <v>3200</v>
      </c>
      <c r="AO23" s="82">
        <f t="shared" si="101"/>
        <v>3100</v>
      </c>
      <c r="AP23" s="82">
        <f t="shared" si="101"/>
        <v>3200</v>
      </c>
      <c r="AQ23" s="82">
        <f t="shared" si="101"/>
        <v>3400</v>
      </c>
      <c r="AR23" s="164">
        <f t="shared" si="51"/>
        <v>59400</v>
      </c>
      <c r="AS23" s="320">
        <f t="shared" ref="AS23:BM23" si="102">IF(AS9&gt;1,AS$17,0)</f>
        <v>1400</v>
      </c>
      <c r="AT23" s="82">
        <f t="shared" si="102"/>
        <v>2800</v>
      </c>
      <c r="AU23" s="82">
        <f t="shared" si="102"/>
        <v>3200</v>
      </c>
      <c r="AV23" s="82">
        <f t="shared" si="102"/>
        <v>2800</v>
      </c>
      <c r="AW23" s="82">
        <f t="shared" si="102"/>
        <v>1800</v>
      </c>
      <c r="AX23" s="82">
        <f t="shared" si="102"/>
        <v>3000</v>
      </c>
      <c r="AY23" s="82">
        <f t="shared" si="102"/>
        <v>2700</v>
      </c>
      <c r="AZ23" s="82">
        <f t="shared" si="102"/>
        <v>3000</v>
      </c>
      <c r="BA23" s="82">
        <f t="shared" si="102"/>
        <v>3200</v>
      </c>
      <c r="BB23" s="82">
        <f t="shared" si="102"/>
        <v>1200</v>
      </c>
      <c r="BC23" s="82">
        <f t="shared" si="102"/>
        <v>3000</v>
      </c>
      <c r="BD23" s="82">
        <f t="shared" si="102"/>
        <v>1800</v>
      </c>
      <c r="BE23" s="82">
        <f t="shared" si="102"/>
        <v>3400</v>
      </c>
      <c r="BF23" s="82">
        <f t="shared" si="102"/>
        <v>2600</v>
      </c>
      <c r="BG23" s="82">
        <f t="shared" si="102"/>
        <v>2000</v>
      </c>
      <c r="BH23" s="82">
        <f t="shared" si="102"/>
        <v>3100</v>
      </c>
      <c r="BI23" s="82">
        <f t="shared" si="102"/>
        <v>3100</v>
      </c>
      <c r="BJ23" s="82">
        <f t="shared" si="102"/>
        <v>2000</v>
      </c>
      <c r="BK23" s="82">
        <f t="shared" si="102"/>
        <v>1600</v>
      </c>
      <c r="BL23" s="82">
        <f t="shared" si="102"/>
        <v>1400</v>
      </c>
      <c r="BM23" s="82">
        <f t="shared" si="102"/>
        <v>1800</v>
      </c>
      <c r="BN23" s="54">
        <f t="shared" si="27"/>
        <v>50900</v>
      </c>
      <c r="BO23" s="48">
        <f t="shared" ref="BO23:CC23" si="103">IF(BO9&gt;1,BO$17,0)</f>
        <v>0</v>
      </c>
      <c r="BP23" s="48">
        <f t="shared" si="103"/>
        <v>1400</v>
      </c>
      <c r="BQ23" s="48">
        <f t="shared" si="103"/>
        <v>0</v>
      </c>
      <c r="BR23" s="48">
        <f t="shared" si="103"/>
        <v>1000</v>
      </c>
      <c r="BS23" s="48">
        <f t="shared" si="103"/>
        <v>3000</v>
      </c>
      <c r="BT23" s="48">
        <f t="shared" si="103"/>
        <v>3800</v>
      </c>
      <c r="BU23" s="48">
        <f t="shared" si="103"/>
        <v>1500</v>
      </c>
      <c r="BV23" s="48">
        <f t="shared" si="103"/>
        <v>3000</v>
      </c>
      <c r="BW23" s="48">
        <f t="shared" si="103"/>
        <v>1600</v>
      </c>
      <c r="BX23" s="48">
        <f t="shared" si="103"/>
        <v>0</v>
      </c>
      <c r="BY23" s="82">
        <f t="shared" si="103"/>
        <v>3200</v>
      </c>
      <c r="BZ23" s="82">
        <f t="shared" si="103"/>
        <v>4000</v>
      </c>
      <c r="CA23" s="82">
        <f t="shared" si="103"/>
        <v>2750</v>
      </c>
      <c r="CB23" s="82">
        <f t="shared" si="103"/>
        <v>2000</v>
      </c>
      <c r="CC23" s="82">
        <f t="shared" si="103"/>
        <v>700</v>
      </c>
      <c r="CD23" s="337">
        <f t="shared" si="41"/>
        <v>27950</v>
      </c>
      <c r="CE23" s="48">
        <f t="shared" ref="CE23:CU23" si="104">IF(CE9&gt;1,CE$17,0)</f>
        <v>0</v>
      </c>
      <c r="CF23" s="48">
        <f t="shared" si="104"/>
        <v>0</v>
      </c>
      <c r="CG23" s="48">
        <f t="shared" si="104"/>
        <v>0</v>
      </c>
      <c r="CH23" s="48">
        <f t="shared" si="104"/>
        <v>0</v>
      </c>
      <c r="CI23" s="48">
        <f t="shared" si="104"/>
        <v>0</v>
      </c>
      <c r="CJ23" s="48">
        <f t="shared" si="104"/>
        <v>0</v>
      </c>
      <c r="CK23" s="82">
        <f t="shared" si="104"/>
        <v>0</v>
      </c>
      <c r="CL23" s="48">
        <f t="shared" si="104"/>
        <v>0</v>
      </c>
      <c r="CM23" s="48">
        <f t="shared" si="104"/>
        <v>0</v>
      </c>
      <c r="CN23" s="48">
        <f t="shared" si="104"/>
        <v>0</v>
      </c>
      <c r="CO23" s="48">
        <f t="shared" si="104"/>
        <v>0</v>
      </c>
      <c r="CP23" s="48">
        <f t="shared" si="104"/>
        <v>0</v>
      </c>
      <c r="CQ23" s="48">
        <f t="shared" si="104"/>
        <v>0</v>
      </c>
      <c r="CR23" s="48">
        <f t="shared" si="104"/>
        <v>0</v>
      </c>
      <c r="CS23" s="82">
        <f t="shared" si="104"/>
        <v>0</v>
      </c>
      <c r="CT23" s="82">
        <f t="shared" si="104"/>
        <v>0</v>
      </c>
      <c r="CU23" s="48">
        <f t="shared" si="104"/>
        <v>0</v>
      </c>
      <c r="CV23" s="54">
        <f t="shared" si="28"/>
        <v>0</v>
      </c>
      <c r="CW23" s="48">
        <f t="shared" ref="CW23:DK23" si="105">IF(CW9&gt;1,CW$17,0)</f>
        <v>0</v>
      </c>
      <c r="CX23" s="48">
        <f t="shared" si="105"/>
        <v>0</v>
      </c>
      <c r="CY23" s="48">
        <f t="shared" si="105"/>
        <v>0</v>
      </c>
      <c r="CZ23" s="48">
        <f t="shared" si="105"/>
        <v>0</v>
      </c>
      <c r="DA23" s="82">
        <f t="shared" si="105"/>
        <v>0</v>
      </c>
      <c r="DB23" s="48">
        <f t="shared" si="105"/>
        <v>0</v>
      </c>
      <c r="DC23" s="82">
        <f t="shared" si="105"/>
        <v>0</v>
      </c>
      <c r="DD23" s="48">
        <f t="shared" si="105"/>
        <v>0</v>
      </c>
      <c r="DE23" s="48">
        <f t="shared" si="105"/>
        <v>0</v>
      </c>
      <c r="DF23" s="48">
        <f t="shared" si="105"/>
        <v>0</v>
      </c>
      <c r="DG23" s="82">
        <f t="shared" si="105"/>
        <v>0</v>
      </c>
      <c r="DH23" s="82">
        <f t="shared" si="105"/>
        <v>0</v>
      </c>
      <c r="DI23" s="82">
        <f t="shared" si="105"/>
        <v>0</v>
      </c>
      <c r="DJ23" s="82">
        <f t="shared" si="105"/>
        <v>0</v>
      </c>
      <c r="DK23" s="82">
        <f t="shared" si="105"/>
        <v>0</v>
      </c>
      <c r="DL23" s="54">
        <f t="shared" si="29"/>
        <v>0</v>
      </c>
      <c r="DM23" s="48">
        <f t="shared" ref="DM23:DZ23" si="106">IF(DM9&gt;1,DM$17,0)</f>
        <v>0</v>
      </c>
      <c r="DN23" s="48">
        <f t="shared" si="106"/>
        <v>0</v>
      </c>
      <c r="DO23" s="48">
        <f t="shared" si="106"/>
        <v>0</v>
      </c>
      <c r="DP23" s="48">
        <f t="shared" si="106"/>
        <v>0</v>
      </c>
      <c r="DQ23" s="48">
        <f t="shared" si="106"/>
        <v>0</v>
      </c>
      <c r="DR23" s="48">
        <f t="shared" si="106"/>
        <v>0</v>
      </c>
      <c r="DS23" s="48">
        <f t="shared" si="106"/>
        <v>0</v>
      </c>
      <c r="DT23" s="48">
        <f t="shared" si="106"/>
        <v>0</v>
      </c>
      <c r="DU23" s="48">
        <f t="shared" si="106"/>
        <v>0</v>
      </c>
      <c r="DV23" s="48">
        <f t="shared" si="106"/>
        <v>0</v>
      </c>
      <c r="DW23" s="48">
        <f t="shared" si="106"/>
        <v>0</v>
      </c>
      <c r="DX23" s="48">
        <f t="shared" si="106"/>
        <v>0</v>
      </c>
      <c r="DY23" s="48">
        <f t="shared" si="106"/>
        <v>0</v>
      </c>
      <c r="DZ23" s="48">
        <f t="shared" si="106"/>
        <v>0</v>
      </c>
      <c r="EA23" s="54">
        <f t="shared" si="30"/>
        <v>0</v>
      </c>
      <c r="EB23" s="48">
        <f t="shared" ref="EB23:EP23" si="107">IF(EB9&gt;1,EB$17,0)</f>
        <v>0</v>
      </c>
      <c r="EC23" s="48">
        <f t="shared" si="107"/>
        <v>0</v>
      </c>
      <c r="ED23" s="48">
        <f t="shared" si="107"/>
        <v>0</v>
      </c>
      <c r="EE23" s="48">
        <f t="shared" si="107"/>
        <v>0</v>
      </c>
      <c r="EF23" s="48">
        <f t="shared" si="107"/>
        <v>0</v>
      </c>
      <c r="EG23" s="48">
        <f t="shared" si="107"/>
        <v>0</v>
      </c>
      <c r="EH23" s="48">
        <f t="shared" si="107"/>
        <v>0</v>
      </c>
      <c r="EI23" s="48">
        <f t="shared" si="107"/>
        <v>0</v>
      </c>
      <c r="EJ23" s="48">
        <f t="shared" si="107"/>
        <v>0</v>
      </c>
      <c r="EK23" s="48">
        <f t="shared" si="107"/>
        <v>0</v>
      </c>
      <c r="EL23" s="48">
        <f t="shared" si="107"/>
        <v>0</v>
      </c>
      <c r="EM23" s="48">
        <f t="shared" si="107"/>
        <v>0</v>
      </c>
      <c r="EN23" s="48">
        <f t="shared" si="107"/>
        <v>0</v>
      </c>
      <c r="EO23" s="48">
        <f t="shared" si="107"/>
        <v>0</v>
      </c>
      <c r="EP23" s="48">
        <f t="shared" si="107"/>
        <v>0</v>
      </c>
      <c r="EQ23" s="54">
        <f t="shared" si="31"/>
        <v>0</v>
      </c>
      <c r="ER23" s="48">
        <f t="shared" ref="ER23:FH23" si="108">IF(ER9&gt;1,ER$17,0)</f>
        <v>0</v>
      </c>
      <c r="ES23" s="48">
        <f t="shared" si="108"/>
        <v>0</v>
      </c>
      <c r="ET23" s="48">
        <f t="shared" si="108"/>
        <v>0</v>
      </c>
      <c r="EU23" s="48">
        <f t="shared" si="108"/>
        <v>0</v>
      </c>
      <c r="EV23" s="48">
        <f t="shared" si="108"/>
        <v>0</v>
      </c>
      <c r="EW23" s="48">
        <f t="shared" si="108"/>
        <v>0</v>
      </c>
      <c r="EX23" s="48">
        <f t="shared" si="108"/>
        <v>0</v>
      </c>
      <c r="EY23" s="48">
        <f t="shared" si="108"/>
        <v>0</v>
      </c>
      <c r="EZ23" s="48">
        <f t="shared" si="108"/>
        <v>0</v>
      </c>
      <c r="FA23" s="48">
        <f t="shared" si="108"/>
        <v>0</v>
      </c>
      <c r="FB23" s="82">
        <f t="shared" si="108"/>
        <v>0</v>
      </c>
      <c r="FC23" s="48">
        <f t="shared" si="108"/>
        <v>0</v>
      </c>
      <c r="FD23" s="48">
        <f t="shared" si="108"/>
        <v>0</v>
      </c>
      <c r="FE23" s="48">
        <f t="shared" si="108"/>
        <v>0</v>
      </c>
      <c r="FF23" s="48">
        <f t="shared" si="108"/>
        <v>0</v>
      </c>
      <c r="FG23" s="48">
        <f t="shared" si="108"/>
        <v>0</v>
      </c>
      <c r="FH23" s="48">
        <f t="shared" si="108"/>
        <v>0</v>
      </c>
      <c r="FI23" s="54">
        <f t="shared" si="32"/>
        <v>0</v>
      </c>
      <c r="FJ23" s="48">
        <f t="shared" ref="FJ23:FY23" si="109">IF(FJ9&gt;1,FJ$17,0)</f>
        <v>0</v>
      </c>
      <c r="FK23" s="82">
        <f t="shared" si="109"/>
        <v>0</v>
      </c>
      <c r="FL23" s="48">
        <f t="shared" si="109"/>
        <v>0</v>
      </c>
      <c r="FM23" s="48">
        <f t="shared" si="109"/>
        <v>0</v>
      </c>
      <c r="FN23" s="48">
        <f t="shared" si="109"/>
        <v>0</v>
      </c>
      <c r="FO23" s="48">
        <f t="shared" si="109"/>
        <v>0</v>
      </c>
      <c r="FP23" s="48">
        <f t="shared" si="109"/>
        <v>0</v>
      </c>
      <c r="FQ23" s="48">
        <f t="shared" si="109"/>
        <v>0</v>
      </c>
      <c r="FR23" s="48">
        <f t="shared" si="109"/>
        <v>0</v>
      </c>
      <c r="FS23" s="82">
        <f t="shared" si="109"/>
        <v>0</v>
      </c>
      <c r="FT23" s="48">
        <f t="shared" si="109"/>
        <v>0</v>
      </c>
      <c r="FU23" s="82">
        <f t="shared" si="109"/>
        <v>0</v>
      </c>
      <c r="FV23" s="82">
        <f t="shared" si="109"/>
        <v>0</v>
      </c>
      <c r="FW23" s="82">
        <f t="shared" si="109"/>
        <v>0</v>
      </c>
      <c r="FX23" s="82">
        <f t="shared" si="109"/>
        <v>0</v>
      </c>
      <c r="FY23" s="48">
        <f t="shared" si="109"/>
        <v>0</v>
      </c>
      <c r="FZ23" s="54">
        <f t="shared" si="33"/>
        <v>0</v>
      </c>
    </row>
    <row r="24" spans="1:182" s="123" customFormat="1" ht="18" customHeight="1" thickBot="1" x14ac:dyDescent="0.25">
      <c r="A24" s="101" t="s">
        <v>137</v>
      </c>
      <c r="B24" s="82">
        <f t="shared" ref="B24:J24" si="110">IF(B10&gt;1,B$17,0)</f>
        <v>2550</v>
      </c>
      <c r="C24" s="82">
        <f t="shared" si="110"/>
        <v>2800</v>
      </c>
      <c r="D24" s="82">
        <f t="shared" si="110"/>
        <v>2800</v>
      </c>
      <c r="E24" s="82">
        <f t="shared" si="110"/>
        <v>2900</v>
      </c>
      <c r="F24" s="82">
        <f t="shared" si="110"/>
        <v>3000</v>
      </c>
      <c r="G24" s="82">
        <f t="shared" si="110"/>
        <v>0</v>
      </c>
      <c r="H24" s="82">
        <f t="shared" si="110"/>
        <v>0</v>
      </c>
      <c r="I24" s="82">
        <f t="shared" si="110"/>
        <v>0</v>
      </c>
      <c r="J24" s="82">
        <f t="shared" si="110"/>
        <v>0</v>
      </c>
      <c r="K24" s="54">
        <f t="shared" ref="K24:K25" si="111">SUM(B24:J24)</f>
        <v>14050</v>
      </c>
      <c r="L24" s="320">
        <f t="shared" si="73"/>
        <v>0</v>
      </c>
      <c r="M24" s="82">
        <f t="shared" si="73"/>
        <v>0</v>
      </c>
      <c r="N24" s="82">
        <f t="shared" si="73"/>
        <v>0</v>
      </c>
      <c r="O24" s="82">
        <f t="shared" si="61"/>
        <v>0</v>
      </c>
      <c r="P24" s="82">
        <f t="shared" si="61"/>
        <v>0</v>
      </c>
      <c r="Q24" s="82">
        <f t="shared" si="61"/>
        <v>0</v>
      </c>
      <c r="R24" s="82">
        <f t="shared" si="61"/>
        <v>3100</v>
      </c>
      <c r="S24" s="82">
        <f t="shared" si="61"/>
        <v>3100</v>
      </c>
      <c r="T24" s="82">
        <f t="shared" si="61"/>
        <v>3000</v>
      </c>
      <c r="U24" s="82">
        <f t="shared" si="61"/>
        <v>3000</v>
      </c>
      <c r="V24" s="54">
        <f t="shared" si="26"/>
        <v>12200</v>
      </c>
      <c r="W24" s="320">
        <f t="shared" si="74"/>
        <v>3150</v>
      </c>
      <c r="X24" s="82">
        <f t="shared" ref="X24:AQ24" si="112">IF(X10&gt;1,X$17,0)</f>
        <v>2400</v>
      </c>
      <c r="Y24" s="82">
        <f t="shared" si="112"/>
        <v>2900</v>
      </c>
      <c r="Z24" s="82">
        <f t="shared" si="112"/>
        <v>0</v>
      </c>
      <c r="AA24" s="82">
        <f t="shared" si="112"/>
        <v>3300</v>
      </c>
      <c r="AB24" s="82">
        <f t="shared" si="112"/>
        <v>3400</v>
      </c>
      <c r="AC24" s="82">
        <f t="shared" si="112"/>
        <v>2000</v>
      </c>
      <c r="AD24" s="82">
        <f t="shared" si="112"/>
        <v>2200</v>
      </c>
      <c r="AE24" s="82">
        <f t="shared" si="112"/>
        <v>0</v>
      </c>
      <c r="AF24" s="82">
        <f t="shared" si="112"/>
        <v>2750</v>
      </c>
      <c r="AG24" s="82">
        <f t="shared" si="112"/>
        <v>3300</v>
      </c>
      <c r="AH24" s="82">
        <f t="shared" si="112"/>
        <v>1850</v>
      </c>
      <c r="AI24" s="82">
        <f t="shared" si="112"/>
        <v>3100</v>
      </c>
      <c r="AJ24" s="82">
        <f t="shared" si="112"/>
        <v>1900</v>
      </c>
      <c r="AK24" s="82">
        <f t="shared" si="112"/>
        <v>3250</v>
      </c>
      <c r="AL24" s="82">
        <f t="shared" si="112"/>
        <v>3100</v>
      </c>
      <c r="AM24" s="82">
        <f t="shared" si="112"/>
        <v>1950</v>
      </c>
      <c r="AN24" s="82">
        <f t="shared" si="112"/>
        <v>0</v>
      </c>
      <c r="AO24" s="82">
        <f t="shared" si="112"/>
        <v>3100</v>
      </c>
      <c r="AP24" s="82">
        <f t="shared" si="112"/>
        <v>3200</v>
      </c>
      <c r="AQ24" s="82">
        <f t="shared" si="112"/>
        <v>3400</v>
      </c>
      <c r="AR24" s="164">
        <f t="shared" si="51"/>
        <v>50250</v>
      </c>
      <c r="AS24" s="320">
        <f t="shared" ref="AS24:BH25" si="113">IF(AS10&gt;1,AS$17,0)</f>
        <v>1400</v>
      </c>
      <c r="AT24" s="82">
        <f t="shared" si="113"/>
        <v>2800</v>
      </c>
      <c r="AU24" s="82">
        <f t="shared" si="113"/>
        <v>3200</v>
      </c>
      <c r="AV24" s="82">
        <f t="shared" si="113"/>
        <v>2800</v>
      </c>
      <c r="AW24" s="82">
        <f t="shared" si="113"/>
        <v>1800</v>
      </c>
      <c r="AX24" s="82">
        <f t="shared" si="113"/>
        <v>3000</v>
      </c>
      <c r="AY24" s="82">
        <f t="shared" si="113"/>
        <v>2700</v>
      </c>
      <c r="AZ24" s="82">
        <f t="shared" si="113"/>
        <v>3000</v>
      </c>
      <c r="BA24" s="82">
        <f t="shared" si="113"/>
        <v>3200</v>
      </c>
      <c r="BB24" s="82">
        <f t="shared" si="113"/>
        <v>1200</v>
      </c>
      <c r="BC24" s="82">
        <f t="shared" si="113"/>
        <v>3000</v>
      </c>
      <c r="BD24" s="82">
        <f t="shared" si="113"/>
        <v>0</v>
      </c>
      <c r="BE24" s="82">
        <f t="shared" si="113"/>
        <v>3400</v>
      </c>
      <c r="BF24" s="82">
        <f t="shared" si="113"/>
        <v>2600</v>
      </c>
      <c r="BG24" s="82">
        <f t="shared" si="113"/>
        <v>2000</v>
      </c>
      <c r="BH24" s="82">
        <f t="shared" si="113"/>
        <v>3100</v>
      </c>
      <c r="BI24" s="82">
        <f t="shared" ref="BI24:BM24" si="114">IF(BI10&gt;1,BI$17,0)</f>
        <v>3100</v>
      </c>
      <c r="BJ24" s="82">
        <f t="shared" si="114"/>
        <v>2000</v>
      </c>
      <c r="BK24" s="82">
        <f t="shared" si="114"/>
        <v>1600</v>
      </c>
      <c r="BL24" s="82">
        <f t="shared" si="114"/>
        <v>1400</v>
      </c>
      <c r="BM24" s="82">
        <f t="shared" si="114"/>
        <v>1800</v>
      </c>
      <c r="BN24" s="54">
        <f t="shared" si="27"/>
        <v>49100</v>
      </c>
      <c r="BO24" s="82">
        <f t="shared" ref="BO24:CC25" si="115">IF(BO10&gt;1,BO$17,0)</f>
        <v>0</v>
      </c>
      <c r="BP24" s="82">
        <f t="shared" si="115"/>
        <v>1400</v>
      </c>
      <c r="BQ24" s="82">
        <f t="shared" si="115"/>
        <v>2500</v>
      </c>
      <c r="BR24" s="82">
        <f t="shared" si="115"/>
        <v>1000</v>
      </c>
      <c r="BS24" s="82">
        <f t="shared" si="115"/>
        <v>3000</v>
      </c>
      <c r="BT24" s="82">
        <f t="shared" si="115"/>
        <v>0</v>
      </c>
      <c r="BU24" s="82">
        <f t="shared" si="115"/>
        <v>1500</v>
      </c>
      <c r="BV24" s="82">
        <f t="shared" si="115"/>
        <v>3000</v>
      </c>
      <c r="BW24" s="82">
        <f t="shared" si="115"/>
        <v>1600</v>
      </c>
      <c r="BX24" s="82">
        <f t="shared" si="115"/>
        <v>4000</v>
      </c>
      <c r="BY24" s="82">
        <f t="shared" si="115"/>
        <v>0</v>
      </c>
      <c r="BZ24" s="82">
        <f t="shared" si="115"/>
        <v>4000</v>
      </c>
      <c r="CA24" s="82">
        <f t="shared" si="115"/>
        <v>2750</v>
      </c>
      <c r="CB24" s="82">
        <f t="shared" si="115"/>
        <v>0</v>
      </c>
      <c r="CC24" s="82">
        <f t="shared" si="115"/>
        <v>700</v>
      </c>
      <c r="CD24" s="337">
        <f t="shared" si="41"/>
        <v>25450</v>
      </c>
      <c r="CE24" s="82">
        <f t="shared" ref="CE24:CU24" si="116">IF(CE10&gt;1,CE$17,0)</f>
        <v>0</v>
      </c>
      <c r="CF24" s="82">
        <f t="shared" si="116"/>
        <v>0</v>
      </c>
      <c r="CG24" s="82">
        <f t="shared" si="116"/>
        <v>0</v>
      </c>
      <c r="CH24" s="82">
        <f t="shared" si="116"/>
        <v>0</v>
      </c>
      <c r="CI24" s="82">
        <f t="shared" si="116"/>
        <v>0</v>
      </c>
      <c r="CJ24" s="82">
        <f t="shared" si="116"/>
        <v>0</v>
      </c>
      <c r="CK24" s="82">
        <f t="shared" si="116"/>
        <v>0</v>
      </c>
      <c r="CL24" s="82">
        <f t="shared" si="116"/>
        <v>0</v>
      </c>
      <c r="CM24" s="82">
        <f t="shared" si="116"/>
        <v>0</v>
      </c>
      <c r="CN24" s="82">
        <f t="shared" si="116"/>
        <v>0</v>
      </c>
      <c r="CO24" s="82">
        <f t="shared" si="116"/>
        <v>0</v>
      </c>
      <c r="CP24" s="82">
        <f t="shared" si="116"/>
        <v>0</v>
      </c>
      <c r="CQ24" s="82">
        <f t="shared" si="116"/>
        <v>0</v>
      </c>
      <c r="CR24" s="82">
        <f t="shared" si="116"/>
        <v>0</v>
      </c>
      <c r="CS24" s="82">
        <f t="shared" si="116"/>
        <v>0</v>
      </c>
      <c r="CT24" s="82">
        <f t="shared" si="116"/>
        <v>0</v>
      </c>
      <c r="CU24" s="82">
        <f t="shared" si="116"/>
        <v>0</v>
      </c>
      <c r="CV24" s="54">
        <f t="shared" ref="CV24" si="117">SUM(CE24:CU24)</f>
        <v>0</v>
      </c>
      <c r="CW24" s="82">
        <f t="shared" ref="CW24:DK24" si="118">IF(CW10&gt;1,CW$17,0)</f>
        <v>0</v>
      </c>
      <c r="CX24" s="82">
        <f t="shared" si="118"/>
        <v>0</v>
      </c>
      <c r="CY24" s="82">
        <f t="shared" si="118"/>
        <v>0</v>
      </c>
      <c r="CZ24" s="82">
        <f t="shared" si="118"/>
        <v>0</v>
      </c>
      <c r="DA24" s="82">
        <f t="shared" si="118"/>
        <v>0</v>
      </c>
      <c r="DB24" s="82">
        <f t="shared" si="118"/>
        <v>0</v>
      </c>
      <c r="DC24" s="82">
        <f t="shared" si="118"/>
        <v>0</v>
      </c>
      <c r="DD24" s="82">
        <f t="shared" si="118"/>
        <v>0</v>
      </c>
      <c r="DE24" s="82">
        <f t="shared" si="118"/>
        <v>0</v>
      </c>
      <c r="DF24" s="82">
        <f t="shared" si="118"/>
        <v>0</v>
      </c>
      <c r="DG24" s="82">
        <f t="shared" si="118"/>
        <v>0</v>
      </c>
      <c r="DH24" s="82">
        <f t="shared" si="118"/>
        <v>0</v>
      </c>
      <c r="DI24" s="82">
        <f t="shared" si="118"/>
        <v>0</v>
      </c>
      <c r="DJ24" s="82">
        <f t="shared" si="118"/>
        <v>0</v>
      </c>
      <c r="DK24" s="82">
        <f t="shared" si="118"/>
        <v>0</v>
      </c>
      <c r="DL24" s="54">
        <f t="shared" ref="DL24" si="119">SUM(CW24:DK24)</f>
        <v>0</v>
      </c>
      <c r="DM24" s="82">
        <f t="shared" ref="DM24:DZ24" si="120">IF(DM10&gt;1,DM$17,0)</f>
        <v>0</v>
      </c>
      <c r="DN24" s="82">
        <f t="shared" si="120"/>
        <v>0</v>
      </c>
      <c r="DO24" s="82">
        <f t="shared" si="120"/>
        <v>0</v>
      </c>
      <c r="DP24" s="82">
        <f t="shared" si="120"/>
        <v>0</v>
      </c>
      <c r="DQ24" s="82">
        <f t="shared" si="120"/>
        <v>0</v>
      </c>
      <c r="DR24" s="82">
        <f t="shared" si="120"/>
        <v>0</v>
      </c>
      <c r="DS24" s="82">
        <f t="shared" si="120"/>
        <v>0</v>
      </c>
      <c r="DT24" s="82">
        <f t="shared" si="120"/>
        <v>0</v>
      </c>
      <c r="DU24" s="82">
        <f t="shared" si="120"/>
        <v>0</v>
      </c>
      <c r="DV24" s="82">
        <f t="shared" si="120"/>
        <v>0</v>
      </c>
      <c r="DW24" s="82">
        <f t="shared" si="120"/>
        <v>0</v>
      </c>
      <c r="DX24" s="82">
        <f t="shared" si="120"/>
        <v>0</v>
      </c>
      <c r="DY24" s="82">
        <f t="shared" si="120"/>
        <v>0</v>
      </c>
      <c r="DZ24" s="82">
        <f t="shared" si="120"/>
        <v>0</v>
      </c>
      <c r="EA24" s="54">
        <f t="shared" ref="EA24" si="121">SUM(DM24:DZ24)</f>
        <v>0</v>
      </c>
      <c r="EB24" s="82">
        <f t="shared" ref="EB24:EP24" si="122">IF(EB10&gt;1,EB$17,0)</f>
        <v>0</v>
      </c>
      <c r="EC24" s="82">
        <f t="shared" si="122"/>
        <v>0</v>
      </c>
      <c r="ED24" s="82">
        <f t="shared" si="122"/>
        <v>0</v>
      </c>
      <c r="EE24" s="82">
        <f t="shared" si="122"/>
        <v>0</v>
      </c>
      <c r="EF24" s="82">
        <f t="shared" si="122"/>
        <v>0</v>
      </c>
      <c r="EG24" s="82">
        <f t="shared" si="122"/>
        <v>0</v>
      </c>
      <c r="EH24" s="82">
        <f t="shared" si="122"/>
        <v>0</v>
      </c>
      <c r="EI24" s="82">
        <f t="shared" si="122"/>
        <v>0</v>
      </c>
      <c r="EJ24" s="82">
        <f t="shared" si="122"/>
        <v>0</v>
      </c>
      <c r="EK24" s="82">
        <f t="shared" si="122"/>
        <v>0</v>
      </c>
      <c r="EL24" s="82">
        <f t="shared" si="122"/>
        <v>0</v>
      </c>
      <c r="EM24" s="82">
        <f t="shared" si="122"/>
        <v>0</v>
      </c>
      <c r="EN24" s="82">
        <f t="shared" si="122"/>
        <v>0</v>
      </c>
      <c r="EO24" s="82">
        <f t="shared" si="122"/>
        <v>0</v>
      </c>
      <c r="EP24" s="82">
        <f t="shared" si="122"/>
        <v>0</v>
      </c>
      <c r="EQ24" s="54">
        <f t="shared" ref="EQ24" si="123">SUM(EB24:EP24)</f>
        <v>0</v>
      </c>
      <c r="ER24" s="82">
        <f t="shared" ref="ER24:FH24" si="124">IF(ER10&gt;1,ER$17,0)</f>
        <v>0</v>
      </c>
      <c r="ES24" s="82">
        <f t="shared" si="124"/>
        <v>0</v>
      </c>
      <c r="ET24" s="82">
        <f t="shared" si="124"/>
        <v>0</v>
      </c>
      <c r="EU24" s="82">
        <f t="shared" si="124"/>
        <v>0</v>
      </c>
      <c r="EV24" s="82">
        <f t="shared" si="124"/>
        <v>0</v>
      </c>
      <c r="EW24" s="82">
        <f t="shared" si="124"/>
        <v>0</v>
      </c>
      <c r="EX24" s="82">
        <f t="shared" si="124"/>
        <v>0</v>
      </c>
      <c r="EY24" s="82">
        <f t="shared" si="124"/>
        <v>0</v>
      </c>
      <c r="EZ24" s="82">
        <f t="shared" si="124"/>
        <v>0</v>
      </c>
      <c r="FA24" s="82">
        <f t="shared" si="124"/>
        <v>0</v>
      </c>
      <c r="FB24" s="82">
        <f t="shared" si="124"/>
        <v>0</v>
      </c>
      <c r="FC24" s="82">
        <f t="shared" si="124"/>
        <v>0</v>
      </c>
      <c r="FD24" s="82">
        <f t="shared" si="124"/>
        <v>0</v>
      </c>
      <c r="FE24" s="82">
        <f t="shared" si="124"/>
        <v>0</v>
      </c>
      <c r="FF24" s="82">
        <f t="shared" si="124"/>
        <v>0</v>
      </c>
      <c r="FG24" s="82">
        <f t="shared" si="124"/>
        <v>0</v>
      </c>
      <c r="FH24" s="82">
        <f t="shared" si="124"/>
        <v>0</v>
      </c>
      <c r="FI24" s="54">
        <f t="shared" ref="FI24" si="125">SUM(ER24:FH24)</f>
        <v>0</v>
      </c>
      <c r="FJ24" s="82">
        <f t="shared" ref="FJ24:FY24" si="126">IF(FJ10&gt;1,FJ$17,0)</f>
        <v>0</v>
      </c>
      <c r="FK24" s="82">
        <f t="shared" si="126"/>
        <v>0</v>
      </c>
      <c r="FL24" s="82">
        <f t="shared" si="126"/>
        <v>0</v>
      </c>
      <c r="FM24" s="82">
        <f t="shared" si="126"/>
        <v>0</v>
      </c>
      <c r="FN24" s="82">
        <f t="shared" si="126"/>
        <v>0</v>
      </c>
      <c r="FO24" s="82">
        <f t="shared" si="126"/>
        <v>0</v>
      </c>
      <c r="FP24" s="82">
        <f t="shared" si="126"/>
        <v>0</v>
      </c>
      <c r="FQ24" s="82">
        <f t="shared" si="126"/>
        <v>0</v>
      </c>
      <c r="FR24" s="82">
        <f t="shared" si="126"/>
        <v>0</v>
      </c>
      <c r="FS24" s="82">
        <f t="shared" si="126"/>
        <v>0</v>
      </c>
      <c r="FT24" s="82">
        <f t="shared" si="126"/>
        <v>0</v>
      </c>
      <c r="FU24" s="82">
        <f t="shared" si="126"/>
        <v>0</v>
      </c>
      <c r="FV24" s="82">
        <f t="shared" si="126"/>
        <v>0</v>
      </c>
      <c r="FW24" s="82">
        <f t="shared" si="126"/>
        <v>0</v>
      </c>
      <c r="FX24" s="82">
        <f t="shared" si="126"/>
        <v>0</v>
      </c>
      <c r="FY24" s="82">
        <f t="shared" si="126"/>
        <v>0</v>
      </c>
      <c r="FZ24" s="54">
        <f t="shared" ref="FZ24" si="127">SUM(FJ24:FY24)</f>
        <v>0</v>
      </c>
    </row>
    <row r="25" spans="1:182" s="123" customFormat="1" ht="18" customHeight="1" thickBot="1" x14ac:dyDescent="0.25">
      <c r="A25" s="101" t="s">
        <v>155</v>
      </c>
      <c r="B25" s="82">
        <f t="shared" ref="B25:J25" si="128">IF(B11&gt;1,B$17,0)</f>
        <v>0</v>
      </c>
      <c r="C25" s="82">
        <f t="shared" si="128"/>
        <v>0</v>
      </c>
      <c r="D25" s="82">
        <f t="shared" si="128"/>
        <v>0</v>
      </c>
      <c r="E25" s="82">
        <f t="shared" si="128"/>
        <v>0</v>
      </c>
      <c r="F25" s="82">
        <f t="shared" si="128"/>
        <v>0</v>
      </c>
      <c r="G25" s="82">
        <f t="shared" si="128"/>
        <v>0</v>
      </c>
      <c r="H25" s="82">
        <f t="shared" si="128"/>
        <v>0</v>
      </c>
      <c r="I25" s="82">
        <f t="shared" si="128"/>
        <v>0</v>
      </c>
      <c r="J25" s="82">
        <f t="shared" si="128"/>
        <v>0</v>
      </c>
      <c r="K25" s="54">
        <f t="shared" si="111"/>
        <v>0</v>
      </c>
      <c r="L25" s="320">
        <f t="shared" si="73"/>
        <v>0</v>
      </c>
      <c r="M25" s="82">
        <f t="shared" si="73"/>
        <v>0</v>
      </c>
      <c r="N25" s="82">
        <f t="shared" si="73"/>
        <v>0</v>
      </c>
      <c r="O25" s="82">
        <f t="shared" si="61"/>
        <v>2800</v>
      </c>
      <c r="P25" s="82">
        <f t="shared" si="61"/>
        <v>3050</v>
      </c>
      <c r="Q25" s="82">
        <f t="shared" si="61"/>
        <v>3300</v>
      </c>
      <c r="R25" s="82">
        <f t="shared" si="61"/>
        <v>3100</v>
      </c>
      <c r="S25" s="82">
        <f t="shared" si="61"/>
        <v>3100</v>
      </c>
      <c r="T25" s="82">
        <f t="shared" si="61"/>
        <v>0</v>
      </c>
      <c r="U25" s="82">
        <f t="shared" si="61"/>
        <v>0</v>
      </c>
      <c r="V25" s="54">
        <f t="shared" si="26"/>
        <v>15350</v>
      </c>
      <c r="W25" s="320">
        <f t="shared" si="74"/>
        <v>3150</v>
      </c>
      <c r="X25" s="82">
        <f t="shared" ref="X25:AQ25" si="129">IF(X11&gt;1,X$17,0)</f>
        <v>2400</v>
      </c>
      <c r="Y25" s="82">
        <f t="shared" si="129"/>
        <v>2900</v>
      </c>
      <c r="Z25" s="82">
        <f t="shared" si="129"/>
        <v>2800</v>
      </c>
      <c r="AA25" s="82">
        <f t="shared" si="129"/>
        <v>3300</v>
      </c>
      <c r="AB25" s="82">
        <f t="shared" si="129"/>
        <v>3400</v>
      </c>
      <c r="AC25" s="82">
        <f t="shared" si="129"/>
        <v>2000</v>
      </c>
      <c r="AD25" s="82">
        <f t="shared" si="129"/>
        <v>2200</v>
      </c>
      <c r="AE25" s="82">
        <f t="shared" si="129"/>
        <v>3150</v>
      </c>
      <c r="AF25" s="82">
        <f t="shared" si="129"/>
        <v>2750</v>
      </c>
      <c r="AG25" s="82">
        <f t="shared" si="129"/>
        <v>3300</v>
      </c>
      <c r="AH25" s="82">
        <f t="shared" si="129"/>
        <v>1850</v>
      </c>
      <c r="AI25" s="82">
        <f t="shared" si="129"/>
        <v>3100</v>
      </c>
      <c r="AJ25" s="82">
        <f t="shared" si="129"/>
        <v>1900</v>
      </c>
      <c r="AK25" s="82">
        <f t="shared" si="129"/>
        <v>0</v>
      </c>
      <c r="AL25" s="82">
        <f t="shared" si="129"/>
        <v>0</v>
      </c>
      <c r="AM25" s="82">
        <f t="shared" si="129"/>
        <v>1950</v>
      </c>
      <c r="AN25" s="82">
        <f t="shared" si="129"/>
        <v>0</v>
      </c>
      <c r="AO25" s="82">
        <f t="shared" si="129"/>
        <v>0</v>
      </c>
      <c r="AP25" s="82">
        <f t="shared" si="129"/>
        <v>3200</v>
      </c>
      <c r="AQ25" s="82">
        <f t="shared" si="129"/>
        <v>3400</v>
      </c>
      <c r="AR25" s="164">
        <f t="shared" si="51"/>
        <v>46750</v>
      </c>
      <c r="AS25" s="320">
        <f t="shared" si="113"/>
        <v>1400</v>
      </c>
      <c r="AT25" s="82">
        <f t="shared" si="113"/>
        <v>2800</v>
      </c>
      <c r="AU25" s="82">
        <f t="shared" si="113"/>
        <v>0</v>
      </c>
      <c r="AV25" s="82">
        <f t="shared" si="113"/>
        <v>0</v>
      </c>
      <c r="AW25" s="82">
        <f t="shared" si="113"/>
        <v>0</v>
      </c>
      <c r="AX25" s="82">
        <f t="shared" si="113"/>
        <v>3000</v>
      </c>
      <c r="AY25" s="82">
        <f t="shared" si="113"/>
        <v>2700</v>
      </c>
      <c r="AZ25" s="82">
        <f t="shared" si="113"/>
        <v>3000</v>
      </c>
      <c r="BA25" s="82">
        <f t="shared" si="113"/>
        <v>3200</v>
      </c>
      <c r="BB25" s="82">
        <f t="shared" si="113"/>
        <v>1200</v>
      </c>
      <c r="BC25" s="82">
        <f t="shared" si="113"/>
        <v>3000</v>
      </c>
      <c r="BD25" s="82">
        <f t="shared" si="113"/>
        <v>1800</v>
      </c>
      <c r="BE25" s="82">
        <f t="shared" si="113"/>
        <v>3400</v>
      </c>
      <c r="BF25" s="82">
        <f t="shared" si="113"/>
        <v>2600</v>
      </c>
      <c r="BG25" s="82">
        <f t="shared" si="113"/>
        <v>2000</v>
      </c>
      <c r="BH25" s="82">
        <f t="shared" si="113"/>
        <v>0</v>
      </c>
      <c r="BI25" s="82">
        <f t="shared" ref="BI25:BM25" si="130">IF(BI11&gt;1,BI$17,0)</f>
        <v>0</v>
      </c>
      <c r="BJ25" s="82">
        <f t="shared" si="130"/>
        <v>2000</v>
      </c>
      <c r="BK25" s="82">
        <f t="shared" si="130"/>
        <v>1600</v>
      </c>
      <c r="BL25" s="82">
        <f t="shared" si="130"/>
        <v>0</v>
      </c>
      <c r="BM25" s="82">
        <f t="shared" si="130"/>
        <v>1800</v>
      </c>
      <c r="BN25" s="54">
        <f t="shared" si="27"/>
        <v>35500</v>
      </c>
      <c r="BO25" s="82">
        <f t="shared" si="115"/>
        <v>1600</v>
      </c>
      <c r="BP25" s="82">
        <f t="shared" si="115"/>
        <v>1400</v>
      </c>
      <c r="BQ25" s="82">
        <f t="shared" si="115"/>
        <v>2500</v>
      </c>
      <c r="BR25" s="82">
        <f t="shared" si="115"/>
        <v>1000</v>
      </c>
      <c r="BS25" s="82">
        <f t="shared" si="115"/>
        <v>3000</v>
      </c>
      <c r="BT25" s="82">
        <f t="shared" si="115"/>
        <v>0</v>
      </c>
      <c r="BU25" s="82">
        <f t="shared" si="115"/>
        <v>1500</v>
      </c>
      <c r="BV25" s="82">
        <f t="shared" si="115"/>
        <v>3000</v>
      </c>
      <c r="BW25" s="82">
        <f t="shared" si="115"/>
        <v>0</v>
      </c>
      <c r="BX25" s="82">
        <f t="shared" si="115"/>
        <v>0</v>
      </c>
      <c r="BY25" s="82">
        <f t="shared" si="115"/>
        <v>0</v>
      </c>
      <c r="BZ25" s="82">
        <f t="shared" si="115"/>
        <v>4000</v>
      </c>
      <c r="CA25" s="82">
        <f t="shared" si="115"/>
        <v>0</v>
      </c>
      <c r="CB25" s="82">
        <f t="shared" si="115"/>
        <v>2000</v>
      </c>
      <c r="CC25" s="82">
        <f t="shared" si="115"/>
        <v>700</v>
      </c>
      <c r="CD25" s="337">
        <f t="shared" si="41"/>
        <v>20700</v>
      </c>
      <c r="CE25" s="82"/>
      <c r="CF25" s="82"/>
      <c r="CG25" s="82"/>
      <c r="CH25" s="82"/>
      <c r="CI25" s="82"/>
      <c r="CJ25" s="82"/>
      <c r="CK25" s="82"/>
      <c r="CL25" s="82"/>
      <c r="CM25" s="82"/>
      <c r="CN25" s="82"/>
      <c r="CO25" s="82"/>
      <c r="CP25" s="82"/>
      <c r="CQ25" s="82"/>
      <c r="CR25" s="82"/>
      <c r="CS25" s="82"/>
      <c r="CT25" s="82"/>
      <c r="CU25" s="82"/>
      <c r="CV25" s="54"/>
      <c r="CW25" s="82"/>
      <c r="CX25" s="82"/>
      <c r="CY25" s="82"/>
      <c r="CZ25" s="82"/>
      <c r="DA25" s="82"/>
      <c r="DB25" s="82"/>
      <c r="DC25" s="82"/>
      <c r="DD25" s="82"/>
      <c r="DE25" s="82"/>
      <c r="DF25" s="82"/>
      <c r="DG25" s="82"/>
      <c r="DH25" s="82"/>
      <c r="DI25" s="82"/>
      <c r="DJ25" s="82"/>
      <c r="DK25" s="82"/>
      <c r="DL25" s="54"/>
      <c r="DM25" s="82"/>
      <c r="DN25" s="82"/>
      <c r="DO25" s="82"/>
      <c r="DP25" s="82"/>
      <c r="DQ25" s="82"/>
      <c r="DR25" s="82"/>
      <c r="DS25" s="82"/>
      <c r="DT25" s="82"/>
      <c r="DU25" s="82"/>
      <c r="DV25" s="82"/>
      <c r="DW25" s="82"/>
      <c r="DX25" s="82"/>
      <c r="DY25" s="82"/>
      <c r="DZ25" s="82"/>
      <c r="EA25" s="54"/>
      <c r="EB25" s="82"/>
      <c r="EC25" s="82"/>
      <c r="ED25" s="82"/>
      <c r="EE25" s="82"/>
      <c r="EF25" s="82"/>
      <c r="EG25" s="82"/>
      <c r="EH25" s="82"/>
      <c r="EI25" s="82"/>
      <c r="EJ25" s="82"/>
      <c r="EK25" s="82"/>
      <c r="EL25" s="82"/>
      <c r="EM25" s="82"/>
      <c r="EN25" s="82"/>
      <c r="EO25" s="82"/>
      <c r="EP25" s="82"/>
      <c r="EQ25" s="54"/>
      <c r="ER25" s="82"/>
      <c r="ES25" s="82"/>
      <c r="ET25" s="82"/>
      <c r="EU25" s="82"/>
      <c r="EV25" s="82"/>
      <c r="EW25" s="82"/>
      <c r="EX25" s="82"/>
      <c r="EY25" s="82"/>
      <c r="EZ25" s="82"/>
      <c r="FA25" s="82"/>
      <c r="FB25" s="82"/>
      <c r="FC25" s="82"/>
      <c r="FD25" s="82"/>
      <c r="FE25" s="82"/>
      <c r="FF25" s="82"/>
      <c r="FG25" s="82"/>
      <c r="FH25" s="82"/>
      <c r="FI25" s="54"/>
      <c r="FJ25" s="82"/>
      <c r="FK25" s="82"/>
      <c r="FL25" s="82"/>
      <c r="FM25" s="82"/>
      <c r="FN25" s="82"/>
      <c r="FO25" s="82"/>
      <c r="FP25" s="82"/>
      <c r="FQ25" s="82"/>
      <c r="FR25" s="82"/>
      <c r="FS25" s="82"/>
      <c r="FT25" s="82"/>
      <c r="FU25" s="82"/>
      <c r="FV25" s="82"/>
      <c r="FW25" s="82"/>
      <c r="FX25" s="82"/>
      <c r="FY25" s="82"/>
      <c r="FZ25" s="54"/>
    </row>
    <row r="26" spans="1:182" ht="18" customHeight="1" thickBot="1" x14ac:dyDescent="0.25">
      <c r="A26" s="102" t="s">
        <v>118</v>
      </c>
      <c r="B26" s="313">
        <f t="shared" ref="B26:J26" si="131">IF(B12&gt;1,B$17,0)</f>
        <v>0</v>
      </c>
      <c r="C26" s="313">
        <f t="shared" si="131"/>
        <v>0</v>
      </c>
      <c r="D26" s="313">
        <f t="shared" si="131"/>
        <v>0</v>
      </c>
      <c r="E26" s="313">
        <f t="shared" si="131"/>
        <v>0</v>
      </c>
      <c r="F26" s="313">
        <f t="shared" si="131"/>
        <v>0</v>
      </c>
      <c r="G26" s="313">
        <f t="shared" si="131"/>
        <v>0</v>
      </c>
      <c r="H26" s="313">
        <f t="shared" si="131"/>
        <v>0</v>
      </c>
      <c r="I26" s="313">
        <f t="shared" si="131"/>
        <v>0</v>
      </c>
      <c r="J26" s="313">
        <f t="shared" si="131"/>
        <v>0</v>
      </c>
      <c r="K26" s="55">
        <f t="shared" ref="K26" si="132">SUM(B26:J26)</f>
        <v>0</v>
      </c>
      <c r="L26" s="71">
        <f t="shared" si="73"/>
        <v>0</v>
      </c>
      <c r="M26" s="313">
        <f t="shared" si="73"/>
        <v>3200</v>
      </c>
      <c r="N26" s="313">
        <f t="shared" si="73"/>
        <v>0</v>
      </c>
      <c r="O26" s="313">
        <f t="shared" si="61"/>
        <v>2800</v>
      </c>
      <c r="P26" s="313">
        <f t="shared" si="61"/>
        <v>0</v>
      </c>
      <c r="Q26" s="313">
        <f t="shared" si="61"/>
        <v>0</v>
      </c>
      <c r="R26" s="313">
        <f t="shared" si="61"/>
        <v>3100</v>
      </c>
      <c r="S26" s="313">
        <f t="shared" si="61"/>
        <v>0</v>
      </c>
      <c r="T26" s="313">
        <f t="shared" si="61"/>
        <v>0</v>
      </c>
      <c r="U26" s="313">
        <f t="shared" si="61"/>
        <v>0</v>
      </c>
      <c r="V26" s="55">
        <f t="shared" si="26"/>
        <v>9100</v>
      </c>
      <c r="W26" s="71">
        <f t="shared" si="74"/>
        <v>0</v>
      </c>
      <c r="X26" s="313">
        <f t="shared" ref="X26:AQ26" si="133">IF(X12&gt;1,X$17,0)</f>
        <v>0</v>
      </c>
      <c r="Y26" s="313">
        <f t="shared" si="133"/>
        <v>2900</v>
      </c>
      <c r="Z26" s="313">
        <f t="shared" si="133"/>
        <v>2800</v>
      </c>
      <c r="AA26" s="313">
        <f t="shared" si="133"/>
        <v>3300</v>
      </c>
      <c r="AB26" s="313">
        <f t="shared" si="133"/>
        <v>3400</v>
      </c>
      <c r="AC26" s="313">
        <f t="shared" si="133"/>
        <v>2000</v>
      </c>
      <c r="AD26" s="313">
        <f t="shared" si="133"/>
        <v>2200</v>
      </c>
      <c r="AE26" s="313">
        <f t="shared" si="133"/>
        <v>3150</v>
      </c>
      <c r="AF26" s="313">
        <f t="shared" si="133"/>
        <v>2750</v>
      </c>
      <c r="AG26" s="313">
        <f t="shared" si="133"/>
        <v>3300</v>
      </c>
      <c r="AH26" s="313">
        <f t="shared" si="133"/>
        <v>1850</v>
      </c>
      <c r="AI26" s="313">
        <f t="shared" si="133"/>
        <v>3100</v>
      </c>
      <c r="AJ26" s="313">
        <f t="shared" si="133"/>
        <v>0</v>
      </c>
      <c r="AK26" s="313">
        <f t="shared" si="133"/>
        <v>0</v>
      </c>
      <c r="AL26" s="313">
        <f t="shared" si="133"/>
        <v>3100</v>
      </c>
      <c r="AM26" s="313">
        <f t="shared" si="133"/>
        <v>1950</v>
      </c>
      <c r="AN26" s="313">
        <f t="shared" si="133"/>
        <v>0</v>
      </c>
      <c r="AO26" s="313">
        <f t="shared" si="133"/>
        <v>0</v>
      </c>
      <c r="AP26" s="313">
        <f t="shared" si="133"/>
        <v>3200</v>
      </c>
      <c r="AQ26" s="313">
        <f t="shared" si="133"/>
        <v>3400</v>
      </c>
      <c r="AR26" s="323">
        <f t="shared" si="51"/>
        <v>42400</v>
      </c>
      <c r="AS26" s="71">
        <f t="shared" ref="AS26:BM26" si="134">IF(AS12&gt;1,AS$17,0)</f>
        <v>1400</v>
      </c>
      <c r="AT26" s="313">
        <f t="shared" si="134"/>
        <v>2800</v>
      </c>
      <c r="AU26" s="313">
        <f t="shared" si="134"/>
        <v>3200</v>
      </c>
      <c r="AV26" s="313">
        <f t="shared" si="134"/>
        <v>2800</v>
      </c>
      <c r="AW26" s="313">
        <f t="shared" si="134"/>
        <v>1800</v>
      </c>
      <c r="AX26" s="313">
        <f t="shared" si="134"/>
        <v>3000</v>
      </c>
      <c r="AY26" s="313">
        <f t="shared" si="134"/>
        <v>2700</v>
      </c>
      <c r="AZ26" s="313">
        <f t="shared" si="134"/>
        <v>3000</v>
      </c>
      <c r="BA26" s="313">
        <f t="shared" si="134"/>
        <v>3200</v>
      </c>
      <c r="BB26" s="313">
        <f t="shared" si="134"/>
        <v>1200</v>
      </c>
      <c r="BC26" s="313">
        <f t="shared" si="134"/>
        <v>3000</v>
      </c>
      <c r="BD26" s="313">
        <f t="shared" si="134"/>
        <v>1800</v>
      </c>
      <c r="BE26" s="313">
        <f t="shared" si="134"/>
        <v>0</v>
      </c>
      <c r="BF26" s="313">
        <f t="shared" si="134"/>
        <v>2600</v>
      </c>
      <c r="BG26" s="313">
        <f t="shared" si="134"/>
        <v>2000</v>
      </c>
      <c r="BH26" s="313">
        <f t="shared" si="134"/>
        <v>3100</v>
      </c>
      <c r="BI26" s="82">
        <f t="shared" si="134"/>
        <v>3100</v>
      </c>
      <c r="BJ26" s="82">
        <f t="shared" si="134"/>
        <v>2000</v>
      </c>
      <c r="BK26" s="82">
        <f t="shared" si="134"/>
        <v>1600</v>
      </c>
      <c r="BL26" s="82">
        <f t="shared" si="134"/>
        <v>1400</v>
      </c>
      <c r="BM26" s="82">
        <f t="shared" si="134"/>
        <v>1800</v>
      </c>
      <c r="BN26" s="55">
        <f t="shared" si="27"/>
        <v>47500</v>
      </c>
      <c r="BO26" s="48">
        <f t="shared" ref="BO26:CC26" si="135">IF(BO12&gt;1,BO$17,0)</f>
        <v>0</v>
      </c>
      <c r="BP26" s="48">
        <f t="shared" si="135"/>
        <v>0</v>
      </c>
      <c r="BQ26" s="48">
        <f t="shared" si="135"/>
        <v>0</v>
      </c>
      <c r="BR26" s="48">
        <f t="shared" si="135"/>
        <v>0</v>
      </c>
      <c r="BS26" s="48">
        <f t="shared" si="135"/>
        <v>0</v>
      </c>
      <c r="BT26" s="48">
        <f t="shared" si="135"/>
        <v>0</v>
      </c>
      <c r="BU26" s="48">
        <f t="shared" si="135"/>
        <v>1500</v>
      </c>
      <c r="BV26" s="48">
        <f t="shared" si="135"/>
        <v>3000</v>
      </c>
      <c r="BW26" s="48">
        <f t="shared" si="135"/>
        <v>0</v>
      </c>
      <c r="BX26" s="48">
        <f t="shared" si="135"/>
        <v>0</v>
      </c>
      <c r="BY26" s="82">
        <f t="shared" si="135"/>
        <v>0</v>
      </c>
      <c r="BZ26" s="82">
        <f t="shared" si="135"/>
        <v>0</v>
      </c>
      <c r="CA26" s="82">
        <f t="shared" si="135"/>
        <v>2750</v>
      </c>
      <c r="CB26" s="82">
        <f t="shared" si="135"/>
        <v>2000</v>
      </c>
      <c r="CC26" s="82">
        <f t="shared" si="135"/>
        <v>0</v>
      </c>
      <c r="CD26" s="337">
        <f t="shared" si="41"/>
        <v>9250</v>
      </c>
      <c r="CE26" s="48">
        <f t="shared" ref="CE26:CU26" si="136">IF(CE12&gt;1,CE$17,0)</f>
        <v>0</v>
      </c>
      <c r="CF26" s="48">
        <f t="shared" si="136"/>
        <v>0</v>
      </c>
      <c r="CG26" s="48">
        <f t="shared" si="136"/>
        <v>0</v>
      </c>
      <c r="CH26" s="48">
        <f t="shared" si="136"/>
        <v>0</v>
      </c>
      <c r="CI26" s="48">
        <f t="shared" si="136"/>
        <v>0</v>
      </c>
      <c r="CJ26" s="48">
        <f t="shared" si="136"/>
        <v>0</v>
      </c>
      <c r="CK26" s="48">
        <f t="shared" si="136"/>
        <v>0</v>
      </c>
      <c r="CL26" s="48">
        <f t="shared" si="136"/>
        <v>0</v>
      </c>
      <c r="CM26" s="48">
        <f t="shared" si="136"/>
        <v>0</v>
      </c>
      <c r="CN26" s="48">
        <f t="shared" si="136"/>
        <v>0</v>
      </c>
      <c r="CO26" s="48">
        <f t="shared" si="136"/>
        <v>0</v>
      </c>
      <c r="CP26" s="48">
        <f t="shared" si="136"/>
        <v>0</v>
      </c>
      <c r="CQ26" s="48">
        <f t="shared" si="136"/>
        <v>0</v>
      </c>
      <c r="CR26" s="48">
        <f t="shared" si="136"/>
        <v>0</v>
      </c>
      <c r="CS26" s="48">
        <f t="shared" si="136"/>
        <v>0</v>
      </c>
      <c r="CT26" s="48">
        <f t="shared" si="136"/>
        <v>0</v>
      </c>
      <c r="CU26" s="48">
        <f t="shared" si="136"/>
        <v>0</v>
      </c>
      <c r="CV26" s="54">
        <f t="shared" si="28"/>
        <v>0</v>
      </c>
      <c r="CW26" s="48">
        <f t="shared" ref="CW26:DK26" si="137">IF(CW12&gt;1,CW$17,0)</f>
        <v>0</v>
      </c>
      <c r="CX26" s="48">
        <f t="shared" si="137"/>
        <v>0</v>
      </c>
      <c r="CY26" s="48">
        <f t="shared" si="137"/>
        <v>0</v>
      </c>
      <c r="CZ26" s="48">
        <f t="shared" si="137"/>
        <v>0</v>
      </c>
      <c r="DA26" s="48">
        <f t="shared" si="137"/>
        <v>0</v>
      </c>
      <c r="DB26" s="48">
        <f t="shared" si="137"/>
        <v>0</v>
      </c>
      <c r="DC26" s="48">
        <f t="shared" si="137"/>
        <v>0</v>
      </c>
      <c r="DD26" s="48">
        <f t="shared" si="137"/>
        <v>0</v>
      </c>
      <c r="DE26" s="48">
        <f t="shared" si="137"/>
        <v>0</v>
      </c>
      <c r="DF26" s="48">
        <f t="shared" si="137"/>
        <v>0</v>
      </c>
      <c r="DG26" s="82">
        <f t="shared" si="137"/>
        <v>0</v>
      </c>
      <c r="DH26" s="82">
        <f t="shared" si="137"/>
        <v>0</v>
      </c>
      <c r="DI26" s="82">
        <f t="shared" si="137"/>
        <v>0</v>
      </c>
      <c r="DJ26" s="82">
        <f t="shared" si="137"/>
        <v>0</v>
      </c>
      <c r="DK26" s="82">
        <f t="shared" si="137"/>
        <v>0</v>
      </c>
      <c r="DL26" s="54">
        <f t="shared" si="29"/>
        <v>0</v>
      </c>
      <c r="DM26" s="48">
        <f t="shared" ref="DM26:DZ26" si="138">IF(DM12&gt;1,DM$17,0)</f>
        <v>0</v>
      </c>
      <c r="DN26" s="48">
        <f t="shared" si="138"/>
        <v>0</v>
      </c>
      <c r="DO26" s="48">
        <f t="shared" si="138"/>
        <v>0</v>
      </c>
      <c r="DP26" s="48">
        <f t="shared" si="138"/>
        <v>0</v>
      </c>
      <c r="DQ26" s="48">
        <f t="shared" si="138"/>
        <v>0</v>
      </c>
      <c r="DR26" s="48">
        <f t="shared" si="138"/>
        <v>0</v>
      </c>
      <c r="DS26" s="48">
        <f t="shared" si="138"/>
        <v>0</v>
      </c>
      <c r="DT26" s="48">
        <f t="shared" si="138"/>
        <v>0</v>
      </c>
      <c r="DU26" s="48">
        <f t="shared" si="138"/>
        <v>0</v>
      </c>
      <c r="DV26" s="48">
        <f t="shared" si="138"/>
        <v>0</v>
      </c>
      <c r="DW26" s="48">
        <f t="shared" si="138"/>
        <v>0</v>
      </c>
      <c r="DX26" s="48">
        <f t="shared" si="138"/>
        <v>0</v>
      </c>
      <c r="DY26" s="48">
        <f t="shared" si="138"/>
        <v>0</v>
      </c>
      <c r="DZ26" s="48">
        <f t="shared" si="138"/>
        <v>0</v>
      </c>
      <c r="EA26" s="54">
        <f t="shared" si="30"/>
        <v>0</v>
      </c>
      <c r="EB26" s="48">
        <f t="shared" ref="EB26:EP26" si="139">IF(EB12&gt;1,EB$17,0)</f>
        <v>0</v>
      </c>
      <c r="EC26" s="48">
        <f t="shared" si="139"/>
        <v>0</v>
      </c>
      <c r="ED26" s="48">
        <f t="shared" si="139"/>
        <v>0</v>
      </c>
      <c r="EE26" s="48">
        <f t="shared" si="139"/>
        <v>0</v>
      </c>
      <c r="EF26" s="48">
        <f t="shared" si="139"/>
        <v>0</v>
      </c>
      <c r="EG26" s="48">
        <f t="shared" si="139"/>
        <v>0</v>
      </c>
      <c r="EH26" s="48">
        <f t="shared" si="139"/>
        <v>0</v>
      </c>
      <c r="EI26" s="48">
        <f t="shared" si="139"/>
        <v>0</v>
      </c>
      <c r="EJ26" s="48">
        <f t="shared" si="139"/>
        <v>0</v>
      </c>
      <c r="EK26" s="48">
        <f t="shared" si="139"/>
        <v>0</v>
      </c>
      <c r="EL26" s="48">
        <f t="shared" si="139"/>
        <v>0</v>
      </c>
      <c r="EM26" s="48">
        <f t="shared" si="139"/>
        <v>0</v>
      </c>
      <c r="EN26" s="48">
        <f t="shared" si="139"/>
        <v>0</v>
      </c>
      <c r="EO26" s="48">
        <f t="shared" si="139"/>
        <v>0</v>
      </c>
      <c r="EP26" s="48">
        <f t="shared" si="139"/>
        <v>0</v>
      </c>
      <c r="EQ26" s="54">
        <f t="shared" si="31"/>
        <v>0</v>
      </c>
      <c r="ER26" s="76">
        <f t="shared" ref="ER26:FH26" si="140">IF(ER12&gt;1,ER$17,0)</f>
        <v>0</v>
      </c>
      <c r="ES26" s="76">
        <f t="shared" si="140"/>
        <v>0</v>
      </c>
      <c r="ET26" s="76">
        <f t="shared" si="140"/>
        <v>0</v>
      </c>
      <c r="EU26" s="76">
        <f t="shared" si="140"/>
        <v>0</v>
      </c>
      <c r="EV26" s="76">
        <f t="shared" si="140"/>
        <v>0</v>
      </c>
      <c r="EW26" s="76">
        <f t="shared" si="140"/>
        <v>0</v>
      </c>
      <c r="EX26" s="76">
        <f t="shared" si="140"/>
        <v>0</v>
      </c>
      <c r="EY26" s="76">
        <f t="shared" si="140"/>
        <v>0</v>
      </c>
      <c r="EZ26" s="76">
        <f t="shared" si="140"/>
        <v>0</v>
      </c>
      <c r="FA26" s="76">
        <f t="shared" si="140"/>
        <v>0</v>
      </c>
      <c r="FB26" s="76">
        <f t="shared" si="140"/>
        <v>0</v>
      </c>
      <c r="FC26" s="76">
        <f t="shared" si="140"/>
        <v>0</v>
      </c>
      <c r="FD26" s="76">
        <f t="shared" si="140"/>
        <v>0</v>
      </c>
      <c r="FE26" s="76">
        <f t="shared" si="140"/>
        <v>0</v>
      </c>
      <c r="FF26" s="76">
        <f t="shared" si="140"/>
        <v>0</v>
      </c>
      <c r="FG26" s="76">
        <f t="shared" si="140"/>
        <v>0</v>
      </c>
      <c r="FH26" s="76">
        <f t="shared" si="140"/>
        <v>0</v>
      </c>
      <c r="FI26" s="54">
        <f t="shared" si="32"/>
        <v>0</v>
      </c>
      <c r="FJ26" s="76">
        <f t="shared" ref="FJ26:FY26" si="141">IF(FJ12&gt;1,FJ$17,0)</f>
        <v>0</v>
      </c>
      <c r="FK26" s="76">
        <f t="shared" si="141"/>
        <v>0</v>
      </c>
      <c r="FL26" s="76">
        <f t="shared" si="141"/>
        <v>0</v>
      </c>
      <c r="FM26" s="76">
        <f t="shared" si="141"/>
        <v>0</v>
      </c>
      <c r="FN26" s="76">
        <f t="shared" si="141"/>
        <v>0</v>
      </c>
      <c r="FO26" s="76">
        <f t="shared" si="141"/>
        <v>0</v>
      </c>
      <c r="FP26" s="76">
        <f t="shared" si="141"/>
        <v>0</v>
      </c>
      <c r="FQ26" s="76">
        <f t="shared" si="141"/>
        <v>0</v>
      </c>
      <c r="FR26" s="76">
        <f t="shared" si="141"/>
        <v>0</v>
      </c>
      <c r="FS26" s="82">
        <f t="shared" si="141"/>
        <v>0</v>
      </c>
      <c r="FT26" s="76">
        <f t="shared" si="141"/>
        <v>0</v>
      </c>
      <c r="FU26" s="76">
        <f t="shared" si="141"/>
        <v>0</v>
      </c>
      <c r="FV26" s="82">
        <f t="shared" si="141"/>
        <v>0</v>
      </c>
      <c r="FW26" s="82">
        <f t="shared" si="141"/>
        <v>0</v>
      </c>
      <c r="FX26" s="82">
        <f t="shared" si="141"/>
        <v>0</v>
      </c>
      <c r="FY26" s="76">
        <f t="shared" si="141"/>
        <v>0</v>
      </c>
      <c r="FZ26" s="54">
        <f t="shared" ref="FZ26" si="142">SUM(FJ26:FY26)</f>
        <v>0</v>
      </c>
    </row>
    <row r="27" spans="1:182" ht="15" customHeight="1" x14ac:dyDescent="0.2"/>
    <row r="28" spans="1:182" ht="48" customHeight="1" thickBot="1" x14ac:dyDescent="0.25"/>
    <row r="29" spans="1:182" ht="15" customHeight="1" thickBot="1" x14ac:dyDescent="0.25">
      <c r="A29" s="377" t="s">
        <v>43</v>
      </c>
      <c r="B29" s="378"/>
      <c r="C29" s="378"/>
      <c r="D29" s="378"/>
      <c r="E29" s="378"/>
      <c r="F29" s="378"/>
      <c r="G29" s="378"/>
      <c r="H29" s="378"/>
      <c r="I29" s="379"/>
      <c r="J29" s="380"/>
    </row>
    <row r="30" spans="1:182" ht="44.45" customHeight="1" thickBot="1" x14ac:dyDescent="0.25">
      <c r="A30" s="229" t="s">
        <v>30</v>
      </c>
      <c r="B30" s="105" t="s">
        <v>39</v>
      </c>
      <c r="C30" s="103" t="s">
        <v>41</v>
      </c>
      <c r="D30" s="103" t="s">
        <v>40</v>
      </c>
      <c r="E30" s="103" t="s">
        <v>67</v>
      </c>
      <c r="F30" s="104" t="s">
        <v>42</v>
      </c>
      <c r="G30" s="103" t="s">
        <v>90</v>
      </c>
      <c r="H30" s="291" t="s">
        <v>111</v>
      </c>
      <c r="I30" s="343" t="s">
        <v>175</v>
      </c>
      <c r="J30" s="344" t="s">
        <v>178</v>
      </c>
      <c r="FX30" s="99"/>
      <c r="FZ30" s="86"/>
    </row>
    <row r="31" spans="1:182" ht="14.25" customHeight="1" x14ac:dyDescent="0.2">
      <c r="A31" s="180" t="s">
        <v>115</v>
      </c>
      <c r="B31" s="231">
        <f t="shared" ref="B31:B39" si="143">K4+V4+AR4+BN4+CD4+CV4+DL4+EA4+EQ4+FI4+FZ4</f>
        <v>365</v>
      </c>
      <c r="C31" s="74" t="str">
        <f>IF(E31&lt;60%,0,IF(E31&lt;70%,"10",IF(E31&lt;80%,"20",IF(E31&lt;85%,"35",IF(E31&lt;90%,"50",IF(E31&lt;95%,"60","70"))))))</f>
        <v>70</v>
      </c>
      <c r="D31" s="76">
        <f t="shared" ref="D31:D39" si="144">K18+V18+AR18+BN18+CD18+CV18+DL18+EA18+EQ18+FI18+FZ18</f>
        <v>193450</v>
      </c>
      <c r="E31" s="75">
        <f t="shared" ref="E31:E39" si="145">D31/$C$53</f>
        <v>0.95507282152554929</v>
      </c>
      <c r="F31" s="76">
        <f>COUNTIF(B4:J4,"=5")+COUNTIF(L4:U4,5)+COUNTIF(W4:AQ4,5)+COUNTIF(AS4:BM4,5)+COUNTIF(BO4:CC4,5)+COUNTIF(CE4:CU4,5)+COUNTIF(CW4:DK4,5)+COUNTIF(DM4:DZ4,5)+COUNTIF(EB4:EP4,5)+COUNTIF(ER4:FH4,5)+COUNTIF(FJ4:FY4,5)</f>
        <v>73</v>
      </c>
      <c r="G31" s="76">
        <f>COUNTIF(B4:J4,"=3")+COUNTIF(L4:U4,3)+COUNTIF(W4:AQ4,3)+COUNTIF(AS4:BM4,3)+COUNTIF(BO4:CC4,3)+COUNTIF(CE4:CU4,3)+COUNTIF(CW4:DK4,3)+COUNTIF(DM4:DZ4,3)+COUNTIF(EB4:EP4,3)+COUNTIF(ER4:FH4,3)+COUNTIF(FJ4:FY4,3)</f>
        <v>0</v>
      </c>
      <c r="H31" s="232">
        <f>B53-F31</f>
        <v>3</v>
      </c>
      <c r="I31" s="82">
        <f>COUNT('Suchá příprava'!B4:R4)</f>
        <v>17</v>
      </c>
      <c r="J31" s="292">
        <f>E53-I31</f>
        <v>0</v>
      </c>
      <c r="FX31" s="99"/>
      <c r="FZ31" s="86"/>
    </row>
    <row r="32" spans="1:182" ht="14.25" customHeight="1" x14ac:dyDescent="0.2">
      <c r="A32" s="180" t="s">
        <v>116</v>
      </c>
      <c r="B32" s="231">
        <f t="shared" si="143"/>
        <v>215</v>
      </c>
      <c r="C32" s="74">
        <f t="shared" ref="C32:C39" si="146">IF(E32&lt;60%,0,IF(E32&lt;70%,"10",IF(E32&lt;80%,"20",IF(E32&lt;85%,"35",IF(E32&lt;90%,"50",IF(E32&lt;95%,"60","70"))))))</f>
        <v>0</v>
      </c>
      <c r="D32" s="76">
        <f t="shared" si="144"/>
        <v>111750</v>
      </c>
      <c r="E32" s="75">
        <f t="shared" si="145"/>
        <v>0.55171562577141442</v>
      </c>
      <c r="F32" s="76">
        <f t="shared" ref="F32:F39" si="147">COUNTIF(B5:J5,"=5")+COUNTIF(L5:U5,5)+COUNTIF(W5:AQ5,5)+COUNTIF(AS5:BM5,5)+COUNTIF(BO5:CC5,5)+COUNTIF(CE5:CU5,5)+COUNTIF(CW5:DK5,5)+COUNTIF(DM5:DZ5,5)+COUNTIF(EB5:EP5,5)+COUNTIF(ER5:FH5,5)+COUNTIF(FJ5:FY5,5)</f>
        <v>43</v>
      </c>
      <c r="G32" s="76">
        <f t="shared" ref="G32:G39" si="148">COUNTIF(B5:J5,"=3")+COUNTIF(L5:U5,3)+COUNTIF(W5:AQ5,3)+COUNTIF(AS5:BM5,3)+COUNTIF(BO5:CC5,3)+COUNTIF(CE5:CU5,3)+COUNTIF(CW5:DK5,3)+COUNTIF(DM5:DZ5,3)+COUNTIF(EB5:EP5,3)+COUNTIF(ER5:FH5,3)+COUNTIF(FJ5:FY5,3)</f>
        <v>0</v>
      </c>
      <c r="H32" s="232">
        <f>B53-F32</f>
        <v>33</v>
      </c>
      <c r="I32" s="82">
        <f>COUNT('Suchá příprava'!B5:R5)</f>
        <v>11</v>
      </c>
      <c r="J32" s="232">
        <f>E53-I32</f>
        <v>6</v>
      </c>
      <c r="FX32" s="99"/>
      <c r="FZ32" s="86"/>
    </row>
    <row r="33" spans="1:182" ht="14.25" customHeight="1" x14ac:dyDescent="0.2">
      <c r="A33" s="180" t="s">
        <v>117</v>
      </c>
      <c r="B33" s="231">
        <f t="shared" si="143"/>
        <v>340</v>
      </c>
      <c r="C33" s="74" t="str">
        <f t="shared" si="146"/>
        <v>60</v>
      </c>
      <c r="D33" s="76">
        <f t="shared" si="144"/>
        <v>182800</v>
      </c>
      <c r="E33" s="75">
        <f t="shared" si="145"/>
        <v>0.90249321155270301</v>
      </c>
      <c r="F33" s="76">
        <f t="shared" si="147"/>
        <v>68</v>
      </c>
      <c r="G33" s="76">
        <f t="shared" si="148"/>
        <v>0</v>
      </c>
      <c r="H33" s="232">
        <f>B53-F33</f>
        <v>8</v>
      </c>
      <c r="I33" s="82">
        <f>COUNT('Suchá příprava'!B6:R6)</f>
        <v>15</v>
      </c>
      <c r="J33" s="232">
        <f>E53-I33</f>
        <v>2</v>
      </c>
      <c r="FX33" s="99"/>
      <c r="FZ33" s="86"/>
    </row>
    <row r="34" spans="1:182" ht="14.25" customHeight="1" x14ac:dyDescent="0.2">
      <c r="A34" s="180" t="s">
        <v>138</v>
      </c>
      <c r="B34" s="231">
        <f t="shared" si="143"/>
        <v>210</v>
      </c>
      <c r="C34" s="74">
        <f t="shared" si="146"/>
        <v>0</v>
      </c>
      <c r="D34" s="76">
        <f t="shared" si="144"/>
        <v>107600</v>
      </c>
      <c r="E34" s="75">
        <f t="shared" si="145"/>
        <v>0.53122685756603305</v>
      </c>
      <c r="F34" s="76">
        <f t="shared" si="147"/>
        <v>42</v>
      </c>
      <c r="G34" s="76">
        <f t="shared" si="148"/>
        <v>0</v>
      </c>
      <c r="H34" s="232">
        <f>B53-F34</f>
        <v>34</v>
      </c>
      <c r="I34" s="82">
        <f>COUNT('Suchá příprava'!B7:R7)</f>
        <v>12</v>
      </c>
      <c r="J34" s="232">
        <f>E53-I34</f>
        <v>5</v>
      </c>
      <c r="FX34" s="99"/>
      <c r="FZ34" s="86"/>
    </row>
    <row r="35" spans="1:182" ht="14.25" customHeight="1" x14ac:dyDescent="0.2">
      <c r="A35" s="180" t="s">
        <v>130</v>
      </c>
      <c r="B35" s="231">
        <f t="shared" si="143"/>
        <v>320</v>
      </c>
      <c r="C35" s="74" t="str">
        <f t="shared" si="146"/>
        <v>35</v>
      </c>
      <c r="D35" s="76">
        <f t="shared" si="144"/>
        <v>169400</v>
      </c>
      <c r="E35" s="75">
        <f t="shared" si="145"/>
        <v>0.83633670698592943</v>
      </c>
      <c r="F35" s="76">
        <f t="shared" si="147"/>
        <v>64</v>
      </c>
      <c r="G35" s="76">
        <f t="shared" si="148"/>
        <v>0</v>
      </c>
      <c r="H35" s="232">
        <f>B53-F35</f>
        <v>12</v>
      </c>
      <c r="I35" s="82">
        <f>COUNT('Suchá příprava'!B8:R8)</f>
        <v>11</v>
      </c>
      <c r="J35" s="232">
        <f>E53-I35</f>
        <v>6</v>
      </c>
      <c r="FX35" s="99"/>
      <c r="FZ35" s="86"/>
    </row>
    <row r="36" spans="1:182" ht="14.25" customHeight="1" x14ac:dyDescent="0.2">
      <c r="A36" s="180" t="s">
        <v>131</v>
      </c>
      <c r="B36" s="231">
        <f t="shared" si="143"/>
        <v>355</v>
      </c>
      <c r="C36" s="74" t="str">
        <f t="shared" si="146"/>
        <v>60</v>
      </c>
      <c r="D36" s="76">
        <f t="shared" si="144"/>
        <v>188150</v>
      </c>
      <c r="E36" s="75">
        <f t="shared" si="145"/>
        <v>0.92890644285361634</v>
      </c>
      <c r="F36" s="76">
        <f t="shared" si="147"/>
        <v>71</v>
      </c>
      <c r="G36" s="76">
        <f t="shared" si="148"/>
        <v>0</v>
      </c>
      <c r="H36" s="232">
        <f>B53-F36</f>
        <v>5</v>
      </c>
      <c r="I36" s="82">
        <f>COUNT('Suchá příprava'!B9:R9)</f>
        <v>17</v>
      </c>
      <c r="J36" s="232">
        <f>E53-I36</f>
        <v>0</v>
      </c>
      <c r="FX36" s="99"/>
      <c r="FZ36" s="86"/>
    </row>
    <row r="37" spans="1:182" ht="14.25" customHeight="1" x14ac:dyDescent="0.2">
      <c r="A37" s="180" t="s">
        <v>137</v>
      </c>
      <c r="B37" s="231">
        <f t="shared" si="143"/>
        <v>290</v>
      </c>
      <c r="C37" s="74" t="str">
        <f t="shared" si="146"/>
        <v>20</v>
      </c>
      <c r="D37" s="76">
        <f t="shared" si="144"/>
        <v>151050</v>
      </c>
      <c r="E37" s="75">
        <f t="shared" si="145"/>
        <v>0.7457417921500864</v>
      </c>
      <c r="F37" s="76">
        <f t="shared" si="147"/>
        <v>58</v>
      </c>
      <c r="G37" s="76">
        <f t="shared" si="148"/>
        <v>0</v>
      </c>
      <c r="H37" s="232">
        <f>B53-F37</f>
        <v>18</v>
      </c>
      <c r="I37" s="82">
        <f>COUNT('Suchá příprava'!B10:R10)</f>
        <v>12</v>
      </c>
      <c r="J37" s="232">
        <f>E53-I37</f>
        <v>5</v>
      </c>
      <c r="FX37" s="99"/>
      <c r="FZ37" s="86"/>
    </row>
    <row r="38" spans="1:182" ht="14.25" customHeight="1" x14ac:dyDescent="0.2">
      <c r="A38" s="180" t="s">
        <v>155</v>
      </c>
      <c r="B38" s="231">
        <f t="shared" si="143"/>
        <v>235</v>
      </c>
      <c r="C38" s="74">
        <f t="shared" si="146"/>
        <v>0</v>
      </c>
      <c r="D38" s="76">
        <f t="shared" si="144"/>
        <v>118300</v>
      </c>
      <c r="E38" s="75">
        <f t="shared" si="145"/>
        <v>0.58405332016785982</v>
      </c>
      <c r="F38" s="76">
        <f t="shared" si="147"/>
        <v>47</v>
      </c>
      <c r="G38" s="76">
        <f t="shared" si="148"/>
        <v>0</v>
      </c>
      <c r="H38" s="232">
        <f>B53-F38</f>
        <v>29</v>
      </c>
      <c r="I38" s="82">
        <f>COUNT('Suchá příprava'!B11:R11)</f>
        <v>9</v>
      </c>
      <c r="J38" s="232">
        <f>E53-I38</f>
        <v>8</v>
      </c>
      <c r="FX38" s="99"/>
      <c r="FZ38" s="86"/>
    </row>
    <row r="39" spans="1:182" ht="14.25" customHeight="1" thickBot="1" x14ac:dyDescent="0.25">
      <c r="A39" s="181" t="s">
        <v>118</v>
      </c>
      <c r="B39" s="233">
        <f t="shared" si="143"/>
        <v>210</v>
      </c>
      <c r="C39" s="312">
        <f t="shared" si="146"/>
        <v>0</v>
      </c>
      <c r="D39" s="58">
        <f t="shared" si="144"/>
        <v>108250</v>
      </c>
      <c r="E39" s="234">
        <f t="shared" si="145"/>
        <v>0.53443594174277953</v>
      </c>
      <c r="F39" s="58">
        <f t="shared" si="147"/>
        <v>42</v>
      </c>
      <c r="G39" s="58">
        <f t="shared" si="148"/>
        <v>0</v>
      </c>
      <c r="H39" s="235">
        <f>B53-F39</f>
        <v>34</v>
      </c>
      <c r="I39" s="313">
        <f>COUNT('Suchá příprava'!B12:R12)</f>
        <v>9</v>
      </c>
      <c r="J39" s="235">
        <f>E53-I39</f>
        <v>8</v>
      </c>
      <c r="FX39" s="99"/>
      <c r="FZ39" s="86"/>
    </row>
    <row r="40" spans="1:182" ht="13.5" thickBot="1" x14ac:dyDescent="0.25"/>
    <row r="41" spans="1:182" ht="26.25" thickBot="1" x14ac:dyDescent="0.25">
      <c r="A41" s="241" t="s">
        <v>162</v>
      </c>
      <c r="B41" s="242" t="s">
        <v>252</v>
      </c>
      <c r="C41" s="243" t="s">
        <v>40</v>
      </c>
      <c r="D41" s="243" t="s">
        <v>132</v>
      </c>
      <c r="E41" s="243" t="s">
        <v>175</v>
      </c>
      <c r="F41" s="243" t="s">
        <v>179</v>
      </c>
      <c r="G41" s="244" t="s">
        <v>180</v>
      </c>
    </row>
    <row r="42" spans="1:182" ht="14.25" customHeight="1" x14ac:dyDescent="0.2">
      <c r="A42" s="237" t="s">
        <v>173</v>
      </c>
      <c r="B42" s="238">
        <f>COUNT(B17:J17)</f>
        <v>9</v>
      </c>
      <c r="C42" s="239">
        <f>K17</f>
        <v>25750</v>
      </c>
      <c r="D42" s="240">
        <f>C42/B42</f>
        <v>2861.1111111111113</v>
      </c>
      <c r="E42" s="240">
        <f>COUNTA('Suchá příprava'!B3:F3)</f>
        <v>5</v>
      </c>
      <c r="F42" s="240">
        <f>B42+E42</f>
        <v>14</v>
      </c>
      <c r="G42" s="262">
        <f>F42*1.5</f>
        <v>21</v>
      </c>
    </row>
    <row r="43" spans="1:182" x14ac:dyDescent="0.2">
      <c r="A43" s="224" t="s">
        <v>174</v>
      </c>
      <c r="B43" s="222">
        <f>COUNT(L17:U17)</f>
        <v>10</v>
      </c>
      <c r="C43" s="216">
        <f>V17</f>
        <v>30450</v>
      </c>
      <c r="D43" s="226">
        <f t="shared" ref="D43:D53" si="149">C43/B43</f>
        <v>3045</v>
      </c>
      <c r="E43" s="226">
        <f>COUNTA('Suchá příprava'!G3:I3)</f>
        <v>3</v>
      </c>
      <c r="F43" s="226">
        <f>B43+E43</f>
        <v>13</v>
      </c>
      <c r="G43" s="262">
        <f>F43*1.5</f>
        <v>19.5</v>
      </c>
    </row>
    <row r="44" spans="1:182" x14ac:dyDescent="0.2">
      <c r="A44" s="224" t="s">
        <v>164</v>
      </c>
      <c r="B44" s="222">
        <f>COUNT(W17:AQ17)</f>
        <v>21</v>
      </c>
      <c r="C44" s="216">
        <f>AR17</f>
        <v>59400</v>
      </c>
      <c r="D44" s="226">
        <f>C44/B44</f>
        <v>2828.5714285714284</v>
      </c>
      <c r="E44" s="226">
        <f>COUNTA('Suchá příprava'!J3:L3)</f>
        <v>3</v>
      </c>
      <c r="F44" s="226">
        <f>B44+E44</f>
        <v>24</v>
      </c>
      <c r="G44" s="261">
        <f>(B44-E44)*1.5+(E44*1.75)</f>
        <v>32.25</v>
      </c>
    </row>
    <row r="45" spans="1:182" x14ac:dyDescent="0.2">
      <c r="A45" s="224" t="s">
        <v>165</v>
      </c>
      <c r="B45" s="222">
        <f>COUNT(AS17:BM17)</f>
        <v>21</v>
      </c>
      <c r="C45" s="216">
        <f>BN17</f>
        <v>50900</v>
      </c>
      <c r="D45" s="226">
        <f>C45/B45</f>
        <v>2423.8095238095239</v>
      </c>
      <c r="E45" s="226">
        <f>COUNTA('Suchá příprava'!M3:P3)</f>
        <v>4</v>
      </c>
      <c r="F45" s="226">
        <f>B45+E45</f>
        <v>25</v>
      </c>
      <c r="G45" s="261">
        <f>(B45-E45)*1.5+(E45*1.75)</f>
        <v>32.5</v>
      </c>
    </row>
    <row r="46" spans="1:182" x14ac:dyDescent="0.2">
      <c r="A46" s="224" t="s">
        <v>166</v>
      </c>
      <c r="B46" s="222">
        <f>COUNT(BO17:CC17)</f>
        <v>15</v>
      </c>
      <c r="C46" s="216">
        <f>CD17</f>
        <v>36050</v>
      </c>
      <c r="D46" s="226">
        <f>C46/B46</f>
        <v>2403.3333333333335</v>
      </c>
      <c r="E46" s="226">
        <f>COUNTA('Suchá příprava'!Q3:R3)</f>
        <v>2</v>
      </c>
      <c r="F46" s="226">
        <f>B46+E46</f>
        <v>17</v>
      </c>
      <c r="G46" s="261">
        <f>(B46-E46)*1.5+(E46*1.75)</f>
        <v>23</v>
      </c>
    </row>
    <row r="47" spans="1:182" x14ac:dyDescent="0.2">
      <c r="A47" s="224" t="s">
        <v>167</v>
      </c>
      <c r="B47" s="222"/>
      <c r="C47" s="216"/>
      <c r="D47" s="226"/>
      <c r="E47" s="226"/>
      <c r="F47" s="226"/>
      <c r="G47" s="217"/>
    </row>
    <row r="48" spans="1:182" x14ac:dyDescent="0.2">
      <c r="A48" s="224" t="s">
        <v>168</v>
      </c>
      <c r="B48" s="222"/>
      <c r="C48" s="216"/>
      <c r="D48" s="226"/>
      <c r="E48" s="226"/>
      <c r="F48" s="226"/>
      <c r="G48" s="217"/>
    </row>
    <row r="49" spans="1:7" x14ac:dyDescent="0.2">
      <c r="A49" s="224" t="s">
        <v>169</v>
      </c>
      <c r="B49" s="222"/>
      <c r="C49" s="216"/>
      <c r="D49" s="226"/>
      <c r="E49" s="226"/>
      <c r="F49" s="226"/>
      <c r="G49" s="217"/>
    </row>
    <row r="50" spans="1:7" x14ac:dyDescent="0.2">
      <c r="A50" s="224" t="s">
        <v>170</v>
      </c>
      <c r="B50" s="222"/>
      <c r="C50" s="216"/>
      <c r="D50" s="226"/>
      <c r="E50" s="226"/>
      <c r="F50" s="226"/>
      <c r="G50" s="217"/>
    </row>
    <row r="51" spans="1:7" x14ac:dyDescent="0.2">
      <c r="A51" s="224" t="s">
        <v>171</v>
      </c>
      <c r="B51" s="222"/>
      <c r="C51" s="216"/>
      <c r="D51" s="226"/>
      <c r="E51" s="226"/>
      <c r="F51" s="226"/>
      <c r="G51" s="217"/>
    </row>
    <row r="52" spans="1:7" ht="13.5" thickBot="1" x14ac:dyDescent="0.25">
      <c r="A52" s="225" t="s">
        <v>172</v>
      </c>
      <c r="B52" s="223"/>
      <c r="C52" s="218"/>
      <c r="D52" s="228"/>
      <c r="E52" s="228"/>
      <c r="F52" s="228"/>
      <c r="G52" s="219"/>
    </row>
    <row r="53" spans="1:7" ht="19.5" customHeight="1" thickTop="1" thickBot="1" x14ac:dyDescent="0.3">
      <c r="A53" s="325" t="s">
        <v>163</v>
      </c>
      <c r="B53" s="324">
        <f>SUM(B42:B52)</f>
        <v>76</v>
      </c>
      <c r="C53" s="220">
        <f t="shared" ref="C53" si="150">SUM(C42:C52)</f>
        <v>202550</v>
      </c>
      <c r="D53" s="227">
        <f t="shared" si="149"/>
        <v>2665.1315789473683</v>
      </c>
      <c r="E53" s="227">
        <f>SUM(E42:E52)</f>
        <v>17</v>
      </c>
      <c r="F53" s="227">
        <f>SUM(F42:F52)</f>
        <v>93</v>
      </c>
      <c r="G53" s="221">
        <f>SUM(G42:G52)</f>
        <v>128.25</v>
      </c>
    </row>
    <row r="54" spans="1:7" x14ac:dyDescent="0.2">
      <c r="A54"/>
      <c r="B54"/>
      <c r="C54"/>
      <c r="D54"/>
    </row>
  </sheetData>
  <mergeCells count="25">
    <mergeCell ref="A16:A17"/>
    <mergeCell ref="A2:A3"/>
    <mergeCell ref="W15:AR15"/>
    <mergeCell ref="AS1:BN1"/>
    <mergeCell ref="AS15:BN15"/>
    <mergeCell ref="B1:K1"/>
    <mergeCell ref="L1:V1"/>
    <mergeCell ref="B15:K15"/>
    <mergeCell ref="L15:V15"/>
    <mergeCell ref="A29:J29"/>
    <mergeCell ref="FJ1:FZ1"/>
    <mergeCell ref="ER15:FI15"/>
    <mergeCell ref="FJ15:FZ15"/>
    <mergeCell ref="W1:AR1"/>
    <mergeCell ref="DM1:EA1"/>
    <mergeCell ref="DM15:EA15"/>
    <mergeCell ref="BO1:CD1"/>
    <mergeCell ref="ER1:FI1"/>
    <mergeCell ref="EB15:EQ15"/>
    <mergeCell ref="BO15:CD15"/>
    <mergeCell ref="CE15:CV15"/>
    <mergeCell ref="CE1:CV1"/>
    <mergeCell ref="EB1:EQ1"/>
    <mergeCell ref="CW1:DL1"/>
    <mergeCell ref="CW15:DL15"/>
  </mergeCells>
  <phoneticPr fontId="0" type="noConversion"/>
  <conditionalFormatting sqref="D31:D39">
    <cfRule type="colorScale" priority="68">
      <colorScale>
        <cfvo type="min"/>
        <cfvo type="percentile" val="50"/>
        <cfvo type="max"/>
        <color rgb="FFF8696B"/>
        <color rgb="FFFFEB84"/>
        <color rgb="FF63BE7B"/>
      </colorScale>
    </cfRule>
  </conditionalFormatting>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workbookViewId="0">
      <pane xSplit="1" ySplit="3" topLeftCell="B4" activePane="bottomRight" state="frozen"/>
      <selection pane="topRight" activeCell="B1" sqref="B1"/>
      <selection pane="bottomLeft" activeCell="A3" sqref="A3"/>
      <selection pane="bottomRight" activeCell="V17" sqref="V17"/>
    </sheetView>
  </sheetViews>
  <sheetFormatPr defaultColWidth="9.140625" defaultRowHeight="12.75" x14ac:dyDescent="0.2"/>
  <cols>
    <col min="1" max="1" width="20.28515625" style="86" customWidth="1"/>
    <col min="2" max="9" width="5.7109375" style="86" customWidth="1"/>
    <col min="10" max="11" width="5.85546875" style="86" customWidth="1"/>
    <col min="12" max="18" width="6.140625" style="86" customWidth="1"/>
    <col min="19" max="19" width="5.7109375" style="86" customWidth="1"/>
    <col min="20" max="20" width="9.140625" style="86" hidden="1" customWidth="1"/>
    <col min="21" max="16384" width="9.140625" style="86"/>
  </cols>
  <sheetData>
    <row r="1" spans="1:20" ht="43.5" customHeight="1" thickBot="1" x14ac:dyDescent="0.25">
      <c r="A1" s="407" t="s">
        <v>129</v>
      </c>
      <c r="B1" s="408"/>
      <c r="C1" s="408"/>
      <c r="D1" s="408"/>
      <c r="E1" s="408"/>
      <c r="F1" s="408"/>
      <c r="G1" s="408"/>
      <c r="H1" s="408"/>
      <c r="I1" s="408"/>
      <c r="J1" s="408"/>
      <c r="K1" s="408"/>
      <c r="L1" s="408"/>
      <c r="M1" s="408"/>
      <c r="N1" s="408"/>
      <c r="O1" s="408"/>
      <c r="P1" s="408"/>
      <c r="Q1" s="408"/>
      <c r="R1" s="408"/>
      <c r="S1" s="408"/>
      <c r="T1" s="408"/>
    </row>
    <row r="2" spans="1:20" ht="28.5" customHeight="1" thickBot="1" x14ac:dyDescent="0.25">
      <c r="A2" s="412" t="s">
        <v>30</v>
      </c>
      <c r="B2" s="409" t="s">
        <v>176</v>
      </c>
      <c r="C2" s="410"/>
      <c r="D2" s="410"/>
      <c r="E2" s="410"/>
      <c r="F2" s="411"/>
      <c r="G2" s="409" t="s">
        <v>177</v>
      </c>
      <c r="H2" s="410"/>
      <c r="I2" s="410"/>
      <c r="J2" s="414" t="s">
        <v>189</v>
      </c>
      <c r="K2" s="415"/>
      <c r="L2" s="416"/>
      <c r="M2" s="409" t="s">
        <v>215</v>
      </c>
      <c r="N2" s="410"/>
      <c r="O2" s="410"/>
      <c r="P2" s="411"/>
      <c r="Q2" s="409" t="s">
        <v>254</v>
      </c>
      <c r="R2" s="411"/>
      <c r="S2" s="347"/>
      <c r="T2" s="215"/>
    </row>
    <row r="3" spans="1:20" ht="29.25" customHeight="1" thickBot="1" x14ac:dyDescent="0.25">
      <c r="A3" s="413"/>
      <c r="B3" s="279" t="s">
        <v>135</v>
      </c>
      <c r="C3" s="243" t="s">
        <v>120</v>
      </c>
      <c r="D3" s="243" t="s">
        <v>121</v>
      </c>
      <c r="E3" s="243" t="s">
        <v>122</v>
      </c>
      <c r="F3" s="243" t="s">
        <v>123</v>
      </c>
      <c r="G3" s="243" t="s">
        <v>143</v>
      </c>
      <c r="H3" s="243" t="s">
        <v>149</v>
      </c>
      <c r="I3" s="244" t="s">
        <v>150</v>
      </c>
      <c r="J3" s="242" t="s">
        <v>194</v>
      </c>
      <c r="K3" s="243" t="s">
        <v>199</v>
      </c>
      <c r="L3" s="290" t="s">
        <v>210</v>
      </c>
      <c r="M3" s="340" t="s">
        <v>217</v>
      </c>
      <c r="N3" s="341" t="s">
        <v>232</v>
      </c>
      <c r="O3" s="341" t="s">
        <v>237</v>
      </c>
      <c r="P3" s="342" t="s">
        <v>245</v>
      </c>
      <c r="Q3" s="340" t="s">
        <v>262</v>
      </c>
      <c r="R3" s="352" t="s">
        <v>266</v>
      </c>
      <c r="S3" s="230" t="s">
        <v>128</v>
      </c>
    </row>
    <row r="4" spans="1:20" ht="19.5" customHeight="1" thickBot="1" x14ac:dyDescent="0.25">
      <c r="A4" s="183" t="s">
        <v>115</v>
      </c>
      <c r="B4" s="276">
        <v>5</v>
      </c>
      <c r="C4" s="277">
        <v>5</v>
      </c>
      <c r="D4" s="277">
        <v>5</v>
      </c>
      <c r="E4" s="277">
        <v>5</v>
      </c>
      <c r="F4" s="278">
        <v>5</v>
      </c>
      <c r="G4" s="276">
        <v>5</v>
      </c>
      <c r="H4" s="277">
        <v>5</v>
      </c>
      <c r="I4" s="280">
        <v>5</v>
      </c>
      <c r="J4" s="276">
        <v>5</v>
      </c>
      <c r="K4" s="277">
        <v>5</v>
      </c>
      <c r="L4" s="280">
        <v>5</v>
      </c>
      <c r="M4" s="197">
        <v>5</v>
      </c>
      <c r="N4" s="196">
        <v>5</v>
      </c>
      <c r="O4" s="196">
        <v>5</v>
      </c>
      <c r="P4" s="274">
        <v>5</v>
      </c>
      <c r="Q4" s="197">
        <v>5</v>
      </c>
      <c r="R4" s="206">
        <v>5</v>
      </c>
      <c r="S4" s="205">
        <f>SUM(B4:R4)</f>
        <v>85</v>
      </c>
    </row>
    <row r="5" spans="1:20" ht="19.5" customHeight="1" thickBot="1" x14ac:dyDescent="0.25">
      <c r="A5" s="180" t="s">
        <v>116</v>
      </c>
      <c r="B5" s="197">
        <v>5</v>
      </c>
      <c r="C5" s="196">
        <v>5</v>
      </c>
      <c r="D5" s="196">
        <v>5</v>
      </c>
      <c r="E5" s="196">
        <v>5</v>
      </c>
      <c r="F5" s="206">
        <v>5</v>
      </c>
      <c r="G5" s="197"/>
      <c r="H5" s="196">
        <v>5</v>
      </c>
      <c r="I5" s="274">
        <v>5</v>
      </c>
      <c r="J5" s="197"/>
      <c r="K5" s="196"/>
      <c r="L5" s="274">
        <v>5</v>
      </c>
      <c r="M5" s="197"/>
      <c r="N5" s="196"/>
      <c r="O5" s="196">
        <v>5</v>
      </c>
      <c r="P5" s="274">
        <v>5</v>
      </c>
      <c r="Q5" s="197">
        <v>5</v>
      </c>
      <c r="R5" s="206"/>
      <c r="S5" s="205">
        <f t="shared" ref="S5:S11" si="0">SUM(B5:Q5)</f>
        <v>55</v>
      </c>
    </row>
    <row r="6" spans="1:20" ht="19.899999999999999" customHeight="1" thickBot="1" x14ac:dyDescent="0.25">
      <c r="A6" s="180" t="s">
        <v>117</v>
      </c>
      <c r="B6" s="197">
        <v>5</v>
      </c>
      <c r="C6" s="196">
        <v>5</v>
      </c>
      <c r="D6" s="196">
        <v>5</v>
      </c>
      <c r="E6" s="196">
        <v>5</v>
      </c>
      <c r="F6" s="206">
        <v>5</v>
      </c>
      <c r="G6" s="197"/>
      <c r="H6" s="196">
        <v>5</v>
      </c>
      <c r="I6" s="274"/>
      <c r="J6" s="197">
        <v>5</v>
      </c>
      <c r="K6" s="196">
        <v>5</v>
      </c>
      <c r="L6" s="274">
        <v>5</v>
      </c>
      <c r="M6" s="197">
        <v>5</v>
      </c>
      <c r="N6" s="196">
        <v>5</v>
      </c>
      <c r="O6" s="196">
        <v>5</v>
      </c>
      <c r="P6" s="274">
        <v>5</v>
      </c>
      <c r="Q6" s="197">
        <v>5</v>
      </c>
      <c r="R6" s="206">
        <v>5</v>
      </c>
      <c r="S6" s="205">
        <f>SUM(B6:R6)</f>
        <v>75</v>
      </c>
    </row>
    <row r="7" spans="1:20" ht="19.5" customHeight="1" thickBot="1" x14ac:dyDescent="0.25">
      <c r="A7" s="180" t="s">
        <v>138</v>
      </c>
      <c r="B7" s="197">
        <v>5</v>
      </c>
      <c r="C7" s="196">
        <v>5</v>
      </c>
      <c r="D7" s="196">
        <v>5</v>
      </c>
      <c r="E7" s="196">
        <v>5</v>
      </c>
      <c r="F7" s="206">
        <v>5</v>
      </c>
      <c r="G7" s="197"/>
      <c r="H7" s="196"/>
      <c r="I7" s="274"/>
      <c r="J7" s="197">
        <v>5</v>
      </c>
      <c r="K7" s="196">
        <v>5</v>
      </c>
      <c r="L7" s="274"/>
      <c r="M7" s="197">
        <v>5</v>
      </c>
      <c r="N7" s="196">
        <v>5</v>
      </c>
      <c r="O7" s="196">
        <v>5</v>
      </c>
      <c r="P7" s="274"/>
      <c r="Q7" s="197">
        <v>5</v>
      </c>
      <c r="R7" s="206">
        <v>5</v>
      </c>
      <c r="S7" s="205">
        <f>SUM(B7:R7)</f>
        <v>60</v>
      </c>
    </row>
    <row r="8" spans="1:20" ht="19.5" customHeight="1" thickBot="1" x14ac:dyDescent="0.25">
      <c r="A8" s="180" t="s">
        <v>130</v>
      </c>
      <c r="B8" s="197"/>
      <c r="C8" s="196"/>
      <c r="D8" s="196"/>
      <c r="E8" s="196"/>
      <c r="F8" s="206"/>
      <c r="G8" s="197">
        <v>5</v>
      </c>
      <c r="H8" s="196">
        <v>5</v>
      </c>
      <c r="I8" s="274">
        <v>5</v>
      </c>
      <c r="J8" s="197">
        <v>5</v>
      </c>
      <c r="K8" s="196">
        <v>5</v>
      </c>
      <c r="L8" s="274">
        <v>5</v>
      </c>
      <c r="M8" s="197">
        <v>5</v>
      </c>
      <c r="N8" s="196"/>
      <c r="O8" s="196">
        <v>5</v>
      </c>
      <c r="P8" s="274">
        <v>5</v>
      </c>
      <c r="Q8" s="197">
        <v>5</v>
      </c>
      <c r="R8" s="206">
        <v>5</v>
      </c>
      <c r="S8" s="205">
        <f>SUM(B8:R8)</f>
        <v>55</v>
      </c>
    </row>
    <row r="9" spans="1:20" ht="19.5" customHeight="1" thickBot="1" x14ac:dyDescent="0.25">
      <c r="A9" s="180" t="s">
        <v>131</v>
      </c>
      <c r="B9" s="197">
        <v>5</v>
      </c>
      <c r="C9" s="196">
        <v>5</v>
      </c>
      <c r="D9" s="196">
        <v>5</v>
      </c>
      <c r="E9" s="196">
        <v>5</v>
      </c>
      <c r="F9" s="206">
        <v>5</v>
      </c>
      <c r="G9" s="197">
        <v>5</v>
      </c>
      <c r="H9" s="196">
        <v>5</v>
      </c>
      <c r="I9" s="274">
        <v>5</v>
      </c>
      <c r="J9" s="197">
        <v>5</v>
      </c>
      <c r="K9" s="196">
        <v>5</v>
      </c>
      <c r="L9" s="274">
        <v>5</v>
      </c>
      <c r="M9" s="197">
        <v>5</v>
      </c>
      <c r="N9" s="196">
        <v>5</v>
      </c>
      <c r="O9" s="196">
        <v>5</v>
      </c>
      <c r="P9" s="274">
        <v>5</v>
      </c>
      <c r="Q9" s="197">
        <v>5</v>
      </c>
      <c r="R9" s="206">
        <v>5</v>
      </c>
      <c r="S9" s="205">
        <f>SUM(B9:R9)</f>
        <v>85</v>
      </c>
    </row>
    <row r="10" spans="1:20" ht="19.5" customHeight="1" thickBot="1" x14ac:dyDescent="0.25">
      <c r="A10" s="180" t="s">
        <v>137</v>
      </c>
      <c r="B10" s="197">
        <v>5</v>
      </c>
      <c r="C10" s="196">
        <v>5</v>
      </c>
      <c r="D10" s="196">
        <v>5</v>
      </c>
      <c r="E10" s="196">
        <v>5</v>
      </c>
      <c r="F10" s="206">
        <v>5</v>
      </c>
      <c r="G10" s="197"/>
      <c r="H10" s="196"/>
      <c r="I10" s="274"/>
      <c r="J10" s="197">
        <v>5</v>
      </c>
      <c r="K10" s="196"/>
      <c r="L10" s="274">
        <v>5</v>
      </c>
      <c r="M10" s="197">
        <v>5</v>
      </c>
      <c r="N10" s="196"/>
      <c r="O10" s="196">
        <v>5</v>
      </c>
      <c r="P10" s="274">
        <v>5</v>
      </c>
      <c r="Q10" s="197">
        <v>5</v>
      </c>
      <c r="R10" s="206">
        <v>5</v>
      </c>
      <c r="S10" s="205">
        <f>SUM(B10:R10)</f>
        <v>60</v>
      </c>
    </row>
    <row r="11" spans="1:20" ht="19.5" customHeight="1" thickBot="1" x14ac:dyDescent="0.25">
      <c r="A11" s="180" t="s">
        <v>155</v>
      </c>
      <c r="B11" s="197"/>
      <c r="C11" s="196"/>
      <c r="D11" s="196"/>
      <c r="E11" s="196"/>
      <c r="F11" s="206"/>
      <c r="G11" s="197"/>
      <c r="H11" s="196">
        <v>5</v>
      </c>
      <c r="I11" s="274">
        <v>5</v>
      </c>
      <c r="J11" s="197">
        <v>5</v>
      </c>
      <c r="K11" s="196">
        <v>5</v>
      </c>
      <c r="L11" s="274">
        <v>5</v>
      </c>
      <c r="M11" s="197">
        <v>5</v>
      </c>
      <c r="N11" s="196"/>
      <c r="O11" s="196">
        <v>5</v>
      </c>
      <c r="P11" s="274">
        <v>5</v>
      </c>
      <c r="Q11" s="197">
        <v>5</v>
      </c>
      <c r="R11" s="206"/>
      <c r="S11" s="205">
        <f t="shared" si="0"/>
        <v>45</v>
      </c>
    </row>
    <row r="12" spans="1:20" ht="19.5" customHeight="1" thickBot="1" x14ac:dyDescent="0.25">
      <c r="A12" s="181" t="s">
        <v>118</v>
      </c>
      <c r="B12" s="198"/>
      <c r="C12" s="199"/>
      <c r="D12" s="199"/>
      <c r="E12" s="199"/>
      <c r="F12" s="207"/>
      <c r="G12" s="198">
        <v>5</v>
      </c>
      <c r="H12" s="199">
        <v>5</v>
      </c>
      <c r="I12" s="275"/>
      <c r="J12" s="198">
        <v>5</v>
      </c>
      <c r="K12" s="199">
        <v>5</v>
      </c>
      <c r="L12" s="275">
        <v>5</v>
      </c>
      <c r="M12" s="198">
        <v>5</v>
      </c>
      <c r="N12" s="199">
        <v>5</v>
      </c>
      <c r="O12" s="199">
        <v>5</v>
      </c>
      <c r="P12" s="275">
        <v>5</v>
      </c>
      <c r="Q12" s="198"/>
      <c r="R12" s="207"/>
      <c r="S12" s="339">
        <f t="shared" ref="S12" si="1">SUM(B12:P12)</f>
        <v>45</v>
      </c>
    </row>
  </sheetData>
  <mergeCells count="7">
    <mergeCell ref="A1:T1"/>
    <mergeCell ref="B2:F2"/>
    <mergeCell ref="G2:I2"/>
    <mergeCell ref="A2:A3"/>
    <mergeCell ref="J2:L2"/>
    <mergeCell ref="M2:P2"/>
    <mergeCell ref="Q2:R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B13"/>
  <sheetViews>
    <sheetView workbookViewId="0">
      <pane xSplit="1" ySplit="4" topLeftCell="CY5" activePane="bottomRight" state="frozen"/>
      <selection pane="topRight" activeCell="B1" sqref="B1"/>
      <selection pane="bottomLeft" activeCell="A5" sqref="A5"/>
      <selection pane="bottomRight" activeCell="DU19" sqref="DU19"/>
    </sheetView>
  </sheetViews>
  <sheetFormatPr defaultColWidth="9.140625" defaultRowHeight="12.75" x14ac:dyDescent="0.2"/>
  <cols>
    <col min="1" max="1" width="21.42578125" style="86" customWidth="1"/>
    <col min="2" max="21" width="8" style="86" customWidth="1"/>
    <col min="22" max="23" width="1.42578125" style="86" customWidth="1"/>
    <col min="24" max="24" width="8.85546875" style="86" customWidth="1"/>
    <col min="25" max="29" width="8" style="86" customWidth="1"/>
    <col min="30" max="30" width="9.140625" style="86"/>
    <col min="31" max="35" width="8" style="86" customWidth="1"/>
    <col min="36" max="36" width="9.140625" style="86"/>
    <col min="37" max="42" width="8" style="86" customWidth="1"/>
    <col min="43" max="43" width="1.42578125" style="86" customWidth="1"/>
    <col min="44" max="62" width="8" style="86" customWidth="1"/>
    <col min="63" max="63" width="1.42578125" style="86" customWidth="1"/>
    <col min="64" max="82" width="9.140625" style="86"/>
    <col min="83" max="83" width="2.28515625" style="86" customWidth="1"/>
    <col min="84" max="101" width="9.140625" style="86"/>
    <col min="102" max="102" width="7.7109375" style="86" customWidth="1"/>
    <col min="103" max="103" width="3.42578125" style="86" customWidth="1"/>
    <col min="104" max="16384" width="9.140625" style="86"/>
  </cols>
  <sheetData>
    <row r="1" spans="1:262" ht="13.5" thickBot="1" x14ac:dyDescent="0.25"/>
    <row r="2" spans="1:262" s="130" customFormat="1" ht="18.75" thickBot="1" x14ac:dyDescent="0.25">
      <c r="B2" s="377" t="s">
        <v>141</v>
      </c>
      <c r="C2" s="378"/>
      <c r="D2" s="378"/>
      <c r="E2" s="378"/>
      <c r="F2" s="378"/>
      <c r="G2" s="378"/>
      <c r="H2" s="378"/>
      <c r="I2" s="378"/>
      <c r="J2" s="378"/>
      <c r="K2" s="378"/>
      <c r="L2" s="378"/>
      <c r="M2" s="378"/>
      <c r="N2" s="378"/>
      <c r="O2" s="378"/>
      <c r="P2" s="378"/>
      <c r="Q2" s="378"/>
      <c r="R2" s="378"/>
      <c r="S2" s="378"/>
      <c r="T2" s="378"/>
      <c r="U2" s="378"/>
      <c r="X2" s="377" t="s">
        <v>207</v>
      </c>
      <c r="Y2" s="378"/>
      <c r="Z2" s="378"/>
      <c r="AA2" s="378"/>
      <c r="AB2" s="378"/>
      <c r="AC2" s="378"/>
      <c r="AD2" s="378"/>
      <c r="AE2" s="378"/>
      <c r="AF2" s="378"/>
      <c r="AG2" s="378"/>
      <c r="AH2" s="378"/>
      <c r="AI2" s="378"/>
      <c r="AJ2" s="378"/>
      <c r="AK2" s="378"/>
      <c r="AL2" s="378"/>
      <c r="AM2" s="378"/>
      <c r="AN2" s="378"/>
      <c r="AO2" s="378"/>
      <c r="AP2" s="378"/>
      <c r="AR2" s="377" t="s">
        <v>220</v>
      </c>
      <c r="AS2" s="378"/>
      <c r="AT2" s="378"/>
      <c r="AU2" s="378"/>
      <c r="AV2" s="378"/>
      <c r="AW2" s="378"/>
      <c r="AX2" s="378"/>
      <c r="AY2" s="378"/>
      <c r="AZ2" s="378"/>
      <c r="BA2" s="378"/>
      <c r="BB2" s="378"/>
      <c r="BC2" s="378"/>
      <c r="BD2" s="378"/>
      <c r="BE2" s="378"/>
      <c r="BF2" s="378"/>
      <c r="BG2" s="378"/>
      <c r="BH2" s="378"/>
      <c r="BI2" s="378"/>
      <c r="BJ2" s="378"/>
      <c r="BL2" s="377" t="s">
        <v>241</v>
      </c>
      <c r="BM2" s="378"/>
      <c r="BN2" s="378"/>
      <c r="BO2" s="378"/>
      <c r="BP2" s="378"/>
      <c r="BQ2" s="378"/>
      <c r="BR2" s="378"/>
      <c r="BS2" s="378"/>
      <c r="BT2" s="378"/>
      <c r="BU2" s="378"/>
      <c r="BV2" s="378"/>
      <c r="BW2" s="378"/>
      <c r="BX2" s="378"/>
      <c r="BY2" s="378"/>
      <c r="BZ2" s="378"/>
      <c r="CA2" s="378"/>
      <c r="CB2" s="378"/>
      <c r="CC2" s="378"/>
      <c r="CD2" s="378"/>
      <c r="CF2" s="377" t="s">
        <v>256</v>
      </c>
      <c r="CG2" s="378"/>
      <c r="CH2" s="378"/>
      <c r="CI2" s="378"/>
      <c r="CJ2" s="378"/>
      <c r="CK2" s="378"/>
      <c r="CL2" s="378"/>
      <c r="CM2" s="378"/>
      <c r="CN2" s="378"/>
      <c r="CO2" s="378"/>
      <c r="CP2" s="378"/>
      <c r="CQ2" s="378"/>
      <c r="CR2" s="378"/>
      <c r="CS2" s="378"/>
      <c r="CT2" s="378"/>
      <c r="CU2" s="378"/>
      <c r="CV2" s="378"/>
      <c r="CW2" s="378"/>
      <c r="CX2" s="378"/>
      <c r="CZ2" s="377" t="s">
        <v>274</v>
      </c>
      <c r="DA2" s="378"/>
      <c r="DB2" s="378"/>
      <c r="DC2" s="378"/>
      <c r="DD2" s="378"/>
      <c r="DE2" s="378"/>
      <c r="DF2" s="378"/>
      <c r="DG2" s="378"/>
      <c r="DH2" s="378"/>
      <c r="DI2" s="378"/>
      <c r="DJ2" s="378"/>
      <c r="DK2" s="378"/>
      <c r="DL2" s="378"/>
      <c r="DM2" s="378"/>
      <c r="DN2" s="378"/>
      <c r="DO2" s="378"/>
      <c r="DP2" s="378"/>
      <c r="DQ2" s="378"/>
      <c r="DR2" s="378"/>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row>
    <row r="3" spans="1:262" ht="12.75" customHeight="1" thickBot="1" x14ac:dyDescent="0.25">
      <c r="B3" s="417" t="s">
        <v>34</v>
      </c>
      <c r="C3" s="418"/>
      <c r="D3" s="418"/>
      <c r="E3" s="418"/>
      <c r="F3" s="418"/>
      <c r="G3" s="419"/>
      <c r="H3" s="417" t="s">
        <v>35</v>
      </c>
      <c r="I3" s="418"/>
      <c r="J3" s="418"/>
      <c r="K3" s="418"/>
      <c r="L3" s="418"/>
      <c r="M3" s="419"/>
      <c r="N3" s="417" t="s">
        <v>36</v>
      </c>
      <c r="O3" s="418"/>
      <c r="P3" s="418"/>
      <c r="Q3" s="418"/>
      <c r="R3" s="418"/>
      <c r="S3" s="419"/>
      <c r="T3" s="420" t="s">
        <v>33</v>
      </c>
      <c r="U3" s="420" t="s">
        <v>28</v>
      </c>
      <c r="X3" s="417" t="s">
        <v>34</v>
      </c>
      <c r="Y3" s="418"/>
      <c r="Z3" s="418"/>
      <c r="AA3" s="418"/>
      <c r="AB3" s="418"/>
      <c r="AC3" s="419"/>
      <c r="AD3" s="417" t="s">
        <v>35</v>
      </c>
      <c r="AE3" s="418"/>
      <c r="AF3" s="418"/>
      <c r="AG3" s="418"/>
      <c r="AH3" s="418"/>
      <c r="AI3" s="419"/>
      <c r="AJ3" s="417" t="s">
        <v>36</v>
      </c>
      <c r="AK3" s="418"/>
      <c r="AL3" s="418"/>
      <c r="AM3" s="418"/>
      <c r="AN3" s="418"/>
      <c r="AO3" s="419"/>
      <c r="AP3" s="420" t="s">
        <v>28</v>
      </c>
      <c r="AR3" s="417" t="s">
        <v>34</v>
      </c>
      <c r="AS3" s="418"/>
      <c r="AT3" s="418"/>
      <c r="AU3" s="418"/>
      <c r="AV3" s="418"/>
      <c r="AW3" s="419"/>
      <c r="AX3" s="417" t="s">
        <v>35</v>
      </c>
      <c r="AY3" s="418"/>
      <c r="AZ3" s="418"/>
      <c r="BA3" s="418"/>
      <c r="BB3" s="418"/>
      <c r="BC3" s="419"/>
      <c r="BD3" s="417" t="s">
        <v>36</v>
      </c>
      <c r="BE3" s="418"/>
      <c r="BF3" s="418"/>
      <c r="BG3" s="418"/>
      <c r="BH3" s="418"/>
      <c r="BI3" s="419"/>
      <c r="BJ3" s="420" t="s">
        <v>28</v>
      </c>
      <c r="BL3" s="417" t="s">
        <v>34</v>
      </c>
      <c r="BM3" s="418"/>
      <c r="BN3" s="418"/>
      <c r="BO3" s="418"/>
      <c r="BP3" s="418"/>
      <c r="BQ3" s="419"/>
      <c r="BR3" s="417" t="s">
        <v>35</v>
      </c>
      <c r="BS3" s="418"/>
      <c r="BT3" s="418"/>
      <c r="BU3" s="418"/>
      <c r="BV3" s="418"/>
      <c r="BW3" s="419"/>
      <c r="BX3" s="417" t="s">
        <v>36</v>
      </c>
      <c r="BY3" s="418"/>
      <c r="BZ3" s="418"/>
      <c r="CA3" s="418"/>
      <c r="CB3" s="418"/>
      <c r="CC3" s="419"/>
      <c r="CD3" s="420" t="s">
        <v>28</v>
      </c>
      <c r="CF3" s="417" t="s">
        <v>34</v>
      </c>
      <c r="CG3" s="418"/>
      <c r="CH3" s="418"/>
      <c r="CI3" s="418"/>
      <c r="CJ3" s="418"/>
      <c r="CK3" s="419"/>
      <c r="CL3" s="417" t="s">
        <v>35</v>
      </c>
      <c r="CM3" s="418"/>
      <c r="CN3" s="418"/>
      <c r="CO3" s="418"/>
      <c r="CP3" s="418"/>
      <c r="CQ3" s="419"/>
      <c r="CR3" s="417" t="s">
        <v>36</v>
      </c>
      <c r="CS3" s="418"/>
      <c r="CT3" s="418"/>
      <c r="CU3" s="418"/>
      <c r="CV3" s="418"/>
      <c r="CW3" s="419"/>
      <c r="CX3" s="420" t="s">
        <v>28</v>
      </c>
      <c r="CZ3" s="417" t="s">
        <v>34</v>
      </c>
      <c r="DA3" s="418"/>
      <c r="DB3" s="418"/>
      <c r="DC3" s="418"/>
      <c r="DD3" s="418"/>
      <c r="DE3" s="419"/>
      <c r="DF3" s="417" t="s">
        <v>35</v>
      </c>
      <c r="DG3" s="418"/>
      <c r="DH3" s="418"/>
      <c r="DI3" s="418"/>
      <c r="DJ3" s="418"/>
      <c r="DK3" s="419"/>
      <c r="DL3" s="418" t="s">
        <v>36</v>
      </c>
      <c r="DM3" s="418"/>
      <c r="DN3" s="418"/>
      <c r="DO3" s="418"/>
      <c r="DP3" s="418"/>
      <c r="DQ3" s="419"/>
      <c r="DR3" s="420" t="s">
        <v>28</v>
      </c>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row>
    <row r="4" spans="1:262" ht="39" thickBot="1" x14ac:dyDescent="0.25">
      <c r="A4" s="114" t="s">
        <v>30</v>
      </c>
      <c r="B4" s="119" t="s">
        <v>32</v>
      </c>
      <c r="C4" s="120" t="s">
        <v>31</v>
      </c>
      <c r="D4" s="120" t="s">
        <v>26</v>
      </c>
      <c r="E4" s="120" t="s">
        <v>27</v>
      </c>
      <c r="F4" s="120" t="s">
        <v>37</v>
      </c>
      <c r="G4" s="121" t="s">
        <v>38</v>
      </c>
      <c r="H4" s="119" t="s">
        <v>32</v>
      </c>
      <c r="I4" s="120" t="s">
        <v>31</v>
      </c>
      <c r="J4" s="120" t="s">
        <v>26</v>
      </c>
      <c r="K4" s="120" t="s">
        <v>27</v>
      </c>
      <c r="L4" s="120" t="s">
        <v>37</v>
      </c>
      <c r="M4" s="121" t="s">
        <v>38</v>
      </c>
      <c r="N4" s="119" t="s">
        <v>32</v>
      </c>
      <c r="O4" s="120" t="s">
        <v>31</v>
      </c>
      <c r="P4" s="120" t="s">
        <v>26</v>
      </c>
      <c r="Q4" s="120" t="s">
        <v>27</v>
      </c>
      <c r="R4" s="120" t="s">
        <v>37</v>
      </c>
      <c r="S4" s="121" t="s">
        <v>38</v>
      </c>
      <c r="T4" s="421"/>
      <c r="U4" s="421"/>
      <c r="X4" s="119" t="s">
        <v>32</v>
      </c>
      <c r="Y4" s="120" t="s">
        <v>31</v>
      </c>
      <c r="Z4" s="120" t="s">
        <v>26</v>
      </c>
      <c r="AA4" s="120" t="s">
        <v>27</v>
      </c>
      <c r="AB4" s="120" t="s">
        <v>37</v>
      </c>
      <c r="AC4" s="121" t="s">
        <v>38</v>
      </c>
      <c r="AD4" s="119" t="s">
        <v>32</v>
      </c>
      <c r="AE4" s="120" t="s">
        <v>31</v>
      </c>
      <c r="AF4" s="120" t="s">
        <v>26</v>
      </c>
      <c r="AG4" s="120" t="s">
        <v>27</v>
      </c>
      <c r="AH4" s="120" t="s">
        <v>37</v>
      </c>
      <c r="AI4" s="121" t="s">
        <v>38</v>
      </c>
      <c r="AJ4" s="119" t="s">
        <v>32</v>
      </c>
      <c r="AK4" s="120" t="s">
        <v>31</v>
      </c>
      <c r="AL4" s="120" t="s">
        <v>26</v>
      </c>
      <c r="AM4" s="120" t="s">
        <v>27</v>
      </c>
      <c r="AN4" s="120" t="s">
        <v>37</v>
      </c>
      <c r="AO4" s="121" t="s">
        <v>38</v>
      </c>
      <c r="AP4" s="421"/>
      <c r="AR4" s="119" t="s">
        <v>32</v>
      </c>
      <c r="AS4" s="120" t="s">
        <v>31</v>
      </c>
      <c r="AT4" s="120" t="s">
        <v>26</v>
      </c>
      <c r="AU4" s="120" t="s">
        <v>27</v>
      </c>
      <c r="AV4" s="120" t="s">
        <v>37</v>
      </c>
      <c r="AW4" s="121" t="s">
        <v>38</v>
      </c>
      <c r="AX4" s="119" t="s">
        <v>32</v>
      </c>
      <c r="AY4" s="120" t="s">
        <v>31</v>
      </c>
      <c r="AZ4" s="120" t="s">
        <v>26</v>
      </c>
      <c r="BA4" s="120" t="s">
        <v>27</v>
      </c>
      <c r="BB4" s="120" t="s">
        <v>37</v>
      </c>
      <c r="BC4" s="121" t="s">
        <v>38</v>
      </c>
      <c r="BD4" s="119" t="s">
        <v>32</v>
      </c>
      <c r="BE4" s="120" t="s">
        <v>31</v>
      </c>
      <c r="BF4" s="120" t="s">
        <v>26</v>
      </c>
      <c r="BG4" s="120" t="s">
        <v>27</v>
      </c>
      <c r="BH4" s="120" t="s">
        <v>37</v>
      </c>
      <c r="BI4" s="121" t="s">
        <v>38</v>
      </c>
      <c r="BJ4" s="421"/>
      <c r="BL4" s="119" t="s">
        <v>32</v>
      </c>
      <c r="BM4" s="120" t="s">
        <v>31</v>
      </c>
      <c r="BN4" s="120" t="s">
        <v>26</v>
      </c>
      <c r="BO4" s="120" t="s">
        <v>27</v>
      </c>
      <c r="BP4" s="120" t="s">
        <v>37</v>
      </c>
      <c r="BQ4" s="121" t="s">
        <v>38</v>
      </c>
      <c r="BR4" s="119" t="s">
        <v>32</v>
      </c>
      <c r="BS4" s="120" t="s">
        <v>31</v>
      </c>
      <c r="BT4" s="120" t="s">
        <v>26</v>
      </c>
      <c r="BU4" s="120" t="s">
        <v>27</v>
      </c>
      <c r="BV4" s="120" t="s">
        <v>37</v>
      </c>
      <c r="BW4" s="121" t="s">
        <v>38</v>
      </c>
      <c r="BX4" s="119" t="s">
        <v>32</v>
      </c>
      <c r="BY4" s="120" t="s">
        <v>31</v>
      </c>
      <c r="BZ4" s="120" t="s">
        <v>26</v>
      </c>
      <c r="CA4" s="120" t="s">
        <v>27</v>
      </c>
      <c r="CB4" s="120" t="s">
        <v>37</v>
      </c>
      <c r="CC4" s="121" t="s">
        <v>38</v>
      </c>
      <c r="CD4" s="421"/>
      <c r="CF4" s="119" t="s">
        <v>32</v>
      </c>
      <c r="CG4" s="120" t="s">
        <v>31</v>
      </c>
      <c r="CH4" s="120" t="s">
        <v>26</v>
      </c>
      <c r="CI4" s="120" t="s">
        <v>27</v>
      </c>
      <c r="CJ4" s="120" t="s">
        <v>37</v>
      </c>
      <c r="CK4" s="121" t="s">
        <v>38</v>
      </c>
      <c r="CL4" s="119" t="s">
        <v>32</v>
      </c>
      <c r="CM4" s="120" t="s">
        <v>31</v>
      </c>
      <c r="CN4" s="120" t="s">
        <v>26</v>
      </c>
      <c r="CO4" s="120" t="s">
        <v>27</v>
      </c>
      <c r="CP4" s="120" t="s">
        <v>37</v>
      </c>
      <c r="CQ4" s="121" t="s">
        <v>38</v>
      </c>
      <c r="CR4" s="119" t="s">
        <v>32</v>
      </c>
      <c r="CS4" s="120" t="s">
        <v>31</v>
      </c>
      <c r="CT4" s="120" t="s">
        <v>26</v>
      </c>
      <c r="CU4" s="120" t="s">
        <v>27</v>
      </c>
      <c r="CV4" s="120" t="s">
        <v>37</v>
      </c>
      <c r="CW4" s="121" t="s">
        <v>38</v>
      </c>
      <c r="CX4" s="421"/>
      <c r="CZ4" s="350" t="s">
        <v>32</v>
      </c>
      <c r="DA4" s="150" t="s">
        <v>31</v>
      </c>
      <c r="DB4" s="150" t="s">
        <v>26</v>
      </c>
      <c r="DC4" s="150" t="s">
        <v>27</v>
      </c>
      <c r="DD4" s="150" t="s">
        <v>37</v>
      </c>
      <c r="DE4" s="214" t="s">
        <v>38</v>
      </c>
      <c r="DF4" s="350" t="s">
        <v>32</v>
      </c>
      <c r="DG4" s="150" t="s">
        <v>31</v>
      </c>
      <c r="DH4" s="150" t="s">
        <v>26</v>
      </c>
      <c r="DI4" s="150" t="s">
        <v>27</v>
      </c>
      <c r="DJ4" s="150" t="s">
        <v>37</v>
      </c>
      <c r="DK4" s="214" t="s">
        <v>38</v>
      </c>
      <c r="DL4" s="351" t="s">
        <v>32</v>
      </c>
      <c r="DM4" s="150" t="s">
        <v>31</v>
      </c>
      <c r="DN4" s="150" t="s">
        <v>26</v>
      </c>
      <c r="DO4" s="150" t="s">
        <v>27</v>
      </c>
      <c r="DP4" s="150" t="s">
        <v>37</v>
      </c>
      <c r="DQ4" s="214" t="s">
        <v>38</v>
      </c>
      <c r="DR4" s="412"/>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row>
    <row r="5" spans="1:262" ht="15" customHeight="1" thickBot="1" x14ac:dyDescent="0.25">
      <c r="A5" s="112" t="s">
        <v>115</v>
      </c>
      <c r="B5" s="115" t="s">
        <v>152</v>
      </c>
      <c r="C5" s="83">
        <v>4.8634259259259263E-4</v>
      </c>
      <c r="D5" s="116">
        <v>5</v>
      </c>
      <c r="E5" s="116" t="str">
        <f>IF(D5&gt;10,"0",IF(D5&gt;8,"1",IF(D5&gt;6,"2",IF(D5&gt;3,"3",IF(D5&gt;1,"5",IF(D5=1,"7"))))))</f>
        <v>3</v>
      </c>
      <c r="F5" s="63">
        <f>'PB -září'!B3/Závody!C5</f>
        <v>1.093764873869586</v>
      </c>
      <c r="G5" s="117">
        <f>IF(F5&gt;101.5%,10,IF(F5&gt;100%,7,IF(F5&gt;99%,5,IF(F5&gt;98%,3,IF(F5&gt;97%,1,0)))))</f>
        <v>10</v>
      </c>
      <c r="H5" s="5" t="s">
        <v>153</v>
      </c>
      <c r="I5" s="42">
        <v>8.8958333333333326E-4</v>
      </c>
      <c r="J5" s="6">
        <v>2</v>
      </c>
      <c r="K5" s="1" t="str">
        <f>IF(J5&gt;10,"0",IF(J5&gt;8,"1",IF(J5&gt;6,"2",IF(J5&gt;3,"3",IF(J5&gt;1,"5",IF(J5=1,"7"))))))</f>
        <v>5</v>
      </c>
      <c r="L5" s="38">
        <f>'PB -září'!L3/Závody!I5</f>
        <v>1.007025761124122</v>
      </c>
      <c r="M5" s="7">
        <f>IF(L5&gt;101.5%,10,IF(L5&gt;100%,7,IF(L5&gt;99%,5,IF(L5&gt;98%,3,IF(L5&gt;97%,1,0)))))</f>
        <v>7</v>
      </c>
      <c r="N5" s="14" t="s">
        <v>154</v>
      </c>
      <c r="O5" s="77">
        <v>5.496527777777777E-4</v>
      </c>
      <c r="P5" s="6">
        <v>2</v>
      </c>
      <c r="Q5" s="1" t="str">
        <f>IF(P5&gt;10,"0",IF(P5&gt;8,"1",IF(P5&gt;6,"2",IF(P5&gt;3,"3",IF(P5&gt;1,"5",IF(P5=1,"7"))))))</f>
        <v>5</v>
      </c>
      <c r="R5" s="38">
        <f>'PB -září'!H3/Závody!O5</f>
        <v>1.0928616550852812</v>
      </c>
      <c r="S5" s="7">
        <f>IF(R5&gt;101.5%,10,IF(R5&gt;100%,7,IF(R5&gt;99%,5,IF(R5&gt;98%,3,IF(R5&gt;97%,1,0)))))</f>
        <v>10</v>
      </c>
      <c r="T5" s="12"/>
      <c r="U5" s="40">
        <f>E5+G5+K5+M5+Q5+S5+T5</f>
        <v>40</v>
      </c>
      <c r="X5" s="1" t="s">
        <v>202</v>
      </c>
      <c r="Y5" s="47">
        <v>1.0255787037037037E-3</v>
      </c>
      <c r="Z5" s="1">
        <v>1</v>
      </c>
      <c r="AA5" s="1" t="str">
        <f>IF(Z5&gt;10,"0",IF(Z5&gt;8,"1",IF(Z5&gt;6,"2",IF(Z5&gt;3,"3",IF(Z5&gt;1,"5",IF(Z5=1,"7"))))))</f>
        <v>7</v>
      </c>
      <c r="AB5" s="16">
        <f>'PB-říjen'!F3/Závody!Y5</f>
        <v>1.0296806229545197</v>
      </c>
      <c r="AC5" s="7">
        <f>IF(AB5&gt;101.5%,10,IF(AB5&gt;100%,7,IF(AB5&gt;99%,5,IF(AB5&gt;98%,3,IF(AB5&gt;97%,1,0)))))</f>
        <v>10</v>
      </c>
      <c r="AD5" s="5" t="s">
        <v>153</v>
      </c>
      <c r="AE5" s="47">
        <v>8.7858796296296285E-4</v>
      </c>
      <c r="AF5" s="6">
        <v>2</v>
      </c>
      <c r="AG5" s="1" t="str">
        <f>IF(AF5&gt;10,"0",IF(AF5&gt;8,"1",IF(AF5&gt;6,"2",IF(AF5&gt;3,"3",IF(AF5&gt;1,"5",IF(AF5=1,"7"))))))</f>
        <v>5</v>
      </c>
      <c r="AH5" s="38">
        <f>'PB-říjen'!L3/Závody!AE5</f>
        <v>1.0125148201817942</v>
      </c>
      <c r="AI5" s="7">
        <f>IF(AH5&gt;101.5%,10,IF(AH5&gt;100%,7,IF(AH5&gt;99%,5,IF(AH5&gt;98%,3,IF(AH5&gt;97%,1,0)))))</f>
        <v>7</v>
      </c>
      <c r="AJ5" s="5" t="s">
        <v>203</v>
      </c>
      <c r="AK5" s="47">
        <v>1.0450231481481482E-3</v>
      </c>
      <c r="AL5" s="6">
        <v>6</v>
      </c>
      <c r="AM5" s="1" t="str">
        <f>IF(AL5&gt;10,"0",IF(AL5&gt;8,"1",IF(AL5&gt;6,"2",IF(AL5&gt;3,"3",IF(AL5&gt;1,"5",IF(AL5=1,"7"))))))</f>
        <v>3</v>
      </c>
      <c r="AN5" s="62">
        <f>'PB-říjen'!Q3/Závody!AK5</f>
        <v>1.0477350758666519</v>
      </c>
      <c r="AO5" s="7">
        <f>IF(AN5&gt;101.5%,10,IF(AN5&gt;100%,7,IF(AN5&gt;99%,5,IF(AN5&gt;98%,3,IF(AN5&gt;97%,1,0)))))</f>
        <v>10</v>
      </c>
      <c r="AP5" s="41">
        <f>AA5+AC5+AG5+AI5+AM5+AO5</f>
        <v>42</v>
      </c>
      <c r="AR5" s="5" t="s">
        <v>159</v>
      </c>
      <c r="AS5" s="47">
        <v>1.8968750000000001E-3</v>
      </c>
      <c r="AT5" s="6">
        <v>1</v>
      </c>
      <c r="AU5" s="1" t="str">
        <f>IF(AT5&gt;10,"0",IF(AT5&gt;8,"1",IF(AT5&gt;6,"2",IF(AT5&gt;3,"3",IF(AT5&gt;1,"5",IF(AT5=1,"7"))))))</f>
        <v>7</v>
      </c>
      <c r="AV5" s="16">
        <f>'PB-říjen2'!M3/Závody!AS5</f>
        <v>1.0395387149917628</v>
      </c>
      <c r="AW5" s="7">
        <f>IF(AV5&gt;101.5%,10,IF(AV5&gt;100%,7,IF(AV5&gt;99%,5,IF(AV5&gt;98%,3,IF(AV5&gt;97%,1,0)))))</f>
        <v>10</v>
      </c>
      <c r="AX5" s="5" t="s">
        <v>158</v>
      </c>
      <c r="AY5" s="47">
        <v>3.9629629629629628E-4</v>
      </c>
      <c r="AZ5" s="6">
        <v>1</v>
      </c>
      <c r="BA5" s="1" t="str">
        <f>IF(AZ5&gt;10,"0",IF(AZ5&gt;8,"1",IF(AZ5&gt;6,"2",IF(AZ5&gt;3,"3",IF(AZ5&gt;1,"5",IF(AZ5=1,"7"))))))</f>
        <v>7</v>
      </c>
      <c r="BB5" s="38">
        <f>'PB-říjen2'!K3/Závody!AY5</f>
        <v>1.0198598130841123</v>
      </c>
      <c r="BC5" s="7">
        <f>IF(BB5&gt;101.5%,10,IF(BB5&gt;100%,7,IF(BB5&gt;99%,5,IF(BB5&gt;98%,3,IF(BB5&gt;97%,1,0)))))</f>
        <v>10</v>
      </c>
      <c r="BD5" s="5" t="s">
        <v>221</v>
      </c>
      <c r="BE5" s="47">
        <v>4.095023148148148E-3</v>
      </c>
      <c r="BF5" s="6">
        <v>1</v>
      </c>
      <c r="BG5" s="1" t="str">
        <f>IF(BF5&gt;10,"0",IF(BF5&gt;8,"1",IF(BF5&gt;6,"2",IF(BF5&gt;3,"3",IF(BF5&gt;1,"5",IF(BF5=1,"7"))))))</f>
        <v>7</v>
      </c>
      <c r="BH5" s="38">
        <f>'PB-říjen2'!N3/Závody!BE5</f>
        <v>1.018484497329075</v>
      </c>
      <c r="BI5" s="7">
        <f>IF(BH5&gt;101.5%,10,IF(BH5&gt;100%,7,IF(BH5&gt;99%,5,IF(BH5&gt;98%,3,IF(BH5&gt;97%,1,0)))))</f>
        <v>10</v>
      </c>
      <c r="BJ5" s="40">
        <f>AU5+AW5+BA5+BC5+BG5+BI5</f>
        <v>51</v>
      </c>
      <c r="BL5" s="5" t="s">
        <v>153</v>
      </c>
      <c r="BM5" s="144">
        <v>8.6377314814814813E-4</v>
      </c>
      <c r="BN5" s="6">
        <v>2</v>
      </c>
      <c r="BO5" s="139" t="str">
        <f>IF(BN5&gt;10,"0",IF(BN5&gt;8,"2",IF(BN5&gt;6,"4",IF(BN5&gt;3,"6",IF(BN5&gt;1,"10",IF(BN5=1,"14"))))))</f>
        <v>10</v>
      </c>
      <c r="BP5" s="142">
        <f>'PB-listopad'!L3/Závody!BM5</f>
        <v>1.0171512796462547</v>
      </c>
      <c r="BQ5" s="7">
        <f>IF(BP5&gt;101.5%,10,IF(BP5&gt;100%,7,IF(BP5&gt;99%,5,IF(BP5&gt;98%,3,IF(BP5&gt;97%,1,0)))))</f>
        <v>10</v>
      </c>
      <c r="BR5" s="5" t="s">
        <v>221</v>
      </c>
      <c r="BS5" s="144">
        <v>4.0435185185185183E-3</v>
      </c>
      <c r="BT5" s="6">
        <v>1</v>
      </c>
      <c r="BU5" s="139" t="str">
        <f>IF(BT5&gt;10,"0",IF(BT5&gt;8,"2",IF(BT5&gt;6,"4",IF(BT5&gt;3,"6",IF(BT5&gt;1,"10",IF(BT5=1,"14"))))))</f>
        <v>14</v>
      </c>
      <c r="BV5" s="38">
        <f>'PB-listopad'!N3/Závody!BS5</f>
        <v>1.0127375772841767</v>
      </c>
      <c r="BW5" s="7">
        <f>IF(BV5&gt;101.5%,10,IF(BV5&gt;100%,7,IF(BV5&gt;99%,5,IF(BV5&gt;98%,3,IF(BV5&gt;97%,1,0)))))</f>
        <v>7</v>
      </c>
      <c r="BX5" s="5" t="s">
        <v>159</v>
      </c>
      <c r="BY5" s="144">
        <v>1.906828703703704E-3</v>
      </c>
      <c r="BZ5" s="6">
        <v>1</v>
      </c>
      <c r="CA5" s="139" t="str">
        <f>IF(BZ5&gt;10,"0",IF(BZ5&gt;8,"2",IF(BZ5&gt;6,"4",IF(BZ5&gt;3,"6",IF(BZ5&gt;1,"10",IF(BZ5=1,"14"))))))</f>
        <v>14</v>
      </c>
      <c r="CB5" s="38">
        <f>'PB-listopad'!M3/Závody!BY5</f>
        <v>0.99477996965098625</v>
      </c>
      <c r="CC5" s="7">
        <f>IF(CB5&gt;101.5%,10,IF(CB5&gt;100%,7,IF(CB5&gt;99%,5,IF(CB5&gt;98%,3,IF(CB5&gt;97%,1,0)))))</f>
        <v>5</v>
      </c>
      <c r="CD5" s="143">
        <f>BO5+BQ5+BU5+BW5+CA5+CC5</f>
        <v>60</v>
      </c>
      <c r="CF5" s="5" t="s">
        <v>158</v>
      </c>
      <c r="CG5" s="144">
        <v>3.7777777777777782E-4</v>
      </c>
      <c r="CH5" s="6">
        <v>1</v>
      </c>
      <c r="CI5" s="139" t="str">
        <f>IF(CH5&gt;10,"0",IF(CH5&gt;8,"3",IF(CH5&gt;6,"6",IF(CH5&gt;3,"9",IF(CH5&gt;1,"15",IF(CH5=1,"21"))))))</f>
        <v>21</v>
      </c>
      <c r="CJ5" s="142">
        <f>'PB-listopad2'!K3/Závody!CG5</f>
        <v>1.0346200980392157</v>
      </c>
      <c r="CK5" s="7">
        <f>IF(CJ5&gt;101.5%,10,IF(CJ5&gt;100%,7,IF(CJ5&gt;99%,5,IF(CJ5&gt;98%,3,IF(CJ5&gt;97%,1,0)))))</f>
        <v>10</v>
      </c>
      <c r="CL5" s="5" t="s">
        <v>221</v>
      </c>
      <c r="CM5" s="144">
        <v>3.9407407407407412E-3</v>
      </c>
      <c r="CN5" s="6">
        <v>3</v>
      </c>
      <c r="CO5" s="139" t="str">
        <f>IF(CN5&gt;10,"0",IF(CN5&gt;8,"3",IF(CN5&gt;6,"6",IF(CN5&gt;3,"9",IF(CN5&gt;1,"15",IF(CN5=1,"21"))))))</f>
        <v>15</v>
      </c>
      <c r="CP5" s="39">
        <f>'PB-listopad2'!N3/Závody!CM5</f>
        <v>1.0260808270676691</v>
      </c>
      <c r="CQ5" s="7">
        <f>IF(CP5&gt;101.5%,10,IF(CP5&gt;100%,7,IF(CP5&gt;99%,5,IF(CP5&gt;98%,3,IF(CP5&gt;97%,1,0)))))</f>
        <v>10</v>
      </c>
      <c r="CR5" s="5" t="s">
        <v>153</v>
      </c>
      <c r="CS5" s="144">
        <v>8.6006944444444444E-4</v>
      </c>
      <c r="CT5" s="6">
        <v>6</v>
      </c>
      <c r="CU5" s="139" t="str">
        <f>IF(CT5&gt;10,"0",IF(CT5&gt;8,"3",IF(CT5&gt;6,"6",IF(CT5&gt;3,"9",IF(CT5&gt;1,"15",IF(CT5=1,"21"))))))</f>
        <v>9</v>
      </c>
      <c r="CV5" s="39">
        <f>'PB-listopad2'!L3/Závody!CS5</f>
        <v>1.0043062844839188</v>
      </c>
      <c r="CW5" s="7">
        <f>IF(CV5&gt;101.5%,10,IF(CV5&gt;100%,7,IF(CV5&gt;99%,5,IF(CV5&gt;98%,3,IF(CV5&gt;97%,1,0)))))</f>
        <v>7</v>
      </c>
      <c r="CX5" s="143">
        <f>CI5+CK5+CO5+CQ5+CU5+CW5</f>
        <v>72</v>
      </c>
      <c r="CZ5" s="5" t="s">
        <v>222</v>
      </c>
      <c r="DA5" s="144">
        <v>1.0684027777777777E-3</v>
      </c>
      <c r="DB5" s="6">
        <v>1</v>
      </c>
      <c r="DC5" s="139" t="str">
        <f>IF(DB5&gt;10,"0",IF(DB5&gt;8,"1",IF(DB5&gt;6,"2",IF(DB5&gt;3,"3",IF(DB5&gt;1,"5",IF(DB5=1,"7"))))))</f>
        <v>7</v>
      </c>
      <c r="DD5" s="142">
        <f>'PB-prosinec'!C3/Závody!DA5</f>
        <v>1.0811396381757123</v>
      </c>
      <c r="DE5" s="7">
        <f>IF(DD5&gt;101.5%,10,IF(DD5&gt;100%,7,IF(DD5&gt;99%,5,IF(DD5&gt;98%,3,IF(DD5&gt;97%,1,0)))))</f>
        <v>10</v>
      </c>
      <c r="DF5" s="5" t="s">
        <v>161</v>
      </c>
      <c r="DG5" s="144">
        <v>2.0717592592592593E-3</v>
      </c>
      <c r="DH5" s="6">
        <v>1</v>
      </c>
      <c r="DI5" s="139" t="str">
        <f>IF(DH5&gt;10,"0",IF(DH5&gt;8,"1",IF(DH5&gt;6,"2",IF(DH5&gt;3,"3",IF(DH5&gt;1,"5",IF(DH5=1,"7"))))))</f>
        <v>7</v>
      </c>
      <c r="DJ5" s="142">
        <f>'PB-prosinec'!R3/Závody!DG5</f>
        <v>1.1988826815642457</v>
      </c>
      <c r="DK5" s="7">
        <f>IF(DJ5&gt;101.5%,10,IF(DJ5&gt;100%,7,IF(DJ5&gt;99%,5,IF(DJ5&gt;98%,3,IF(DJ5&gt;97%,1,0)))))</f>
        <v>10</v>
      </c>
      <c r="DL5" s="5" t="s">
        <v>202</v>
      </c>
      <c r="DM5" s="144">
        <v>9.6817129629629629E-4</v>
      </c>
      <c r="DN5" s="6">
        <v>2</v>
      </c>
      <c r="DO5" s="139" t="str">
        <f>IF(DN5&gt;10,"0",IF(DN5&gt;8,"1",IF(DN5&gt;6,"2",IF(DN5&gt;3,"3",IF(DN5&gt;1,"5",IF(DN5=1,"7"))))))</f>
        <v>5</v>
      </c>
      <c r="DP5" s="142">
        <f>'PB-prosinec'!F3/Závody!DM5</f>
        <v>1.0515242080095635</v>
      </c>
      <c r="DQ5" s="7">
        <f>IF(DP5&gt;101.5%,10,IF(DP5&gt;100%,7,IF(DP5&gt;99%,5,IF(DP5&gt;98%,3,IF(DP5&gt;97%,1,0)))))</f>
        <v>10</v>
      </c>
      <c r="DR5" s="143">
        <f>DC5+DE5+DI5+DK5+DO5+DQ5</f>
        <v>49</v>
      </c>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row>
    <row r="6" spans="1:262" ht="15" customHeight="1" thickBot="1" x14ac:dyDescent="0.25">
      <c r="A6" s="101" t="s">
        <v>116</v>
      </c>
      <c r="B6" s="9" t="s">
        <v>152</v>
      </c>
      <c r="C6" s="47">
        <v>6.0451388888888892E-4</v>
      </c>
      <c r="D6" s="1">
        <v>12</v>
      </c>
      <c r="E6" s="116" t="str">
        <f t="shared" ref="E6:E13" si="0">IF(D6&gt;10,"0",IF(D6&gt;8,"1",IF(D6&gt;6,"2",IF(D6&gt;3,"3",IF(D6&gt;1,"5",IF(D6=1,"7"))))))</f>
        <v>0</v>
      </c>
      <c r="F6" s="39">
        <f>'PB -září'!B4/Závody!C6</f>
        <v>1.0128278766992149</v>
      </c>
      <c r="G6" s="117">
        <f t="shared" ref="G6:G13" si="1">IF(F6&gt;101.5%,10,IF(F6&gt;100%,7,IF(F6&gt;99%,5,IF(F6&gt;98%,3,IF(F6&gt;97%,1,0)))))</f>
        <v>7</v>
      </c>
      <c r="H6" s="9" t="s">
        <v>156</v>
      </c>
      <c r="I6" s="47">
        <v>5.1481481481481484E-4</v>
      </c>
      <c r="J6" s="1">
        <v>8</v>
      </c>
      <c r="K6" s="139" t="str">
        <f t="shared" ref="K6:K13" si="2">IF(J6&gt;10,"0",IF(J6&gt;8,"1",IF(J6&gt;6,"2",IF(J6&gt;3,"3",IF(J6&gt;1,"5",IF(J6=1,"7"))))))</f>
        <v>2</v>
      </c>
      <c r="L6" s="39">
        <f>'PB -září'!E4/Závody!I6</f>
        <v>0.96897482014388492</v>
      </c>
      <c r="M6" s="7">
        <f t="shared" ref="M6:M13" si="3">IF(L6&gt;101.5%,10,IF(L6&gt;100%,7,IF(L6&gt;99%,5,IF(L6&gt;98%,3,IF(L6&gt;97%,1,0)))))</f>
        <v>0</v>
      </c>
      <c r="N6" s="9" t="s">
        <v>154</v>
      </c>
      <c r="O6" s="47">
        <v>5.4479166666666662E-4</v>
      </c>
      <c r="P6" s="1">
        <v>4</v>
      </c>
      <c r="Q6" s="139" t="str">
        <f t="shared" ref="Q6:Q13" si="4">IF(P6&gt;10,"0",IF(P6&gt;8,"1",IF(P6&gt;6,"2",IF(P6&gt;3,"3",IF(P6&gt;1,"5",IF(P6=1,"7"))))))</f>
        <v>3</v>
      </c>
      <c r="R6" s="39">
        <f>'PB -září'!H4/Závody!O6</f>
        <v>0.98916507329509251</v>
      </c>
      <c r="S6" s="7">
        <f t="shared" ref="S6:S13" si="5">IF(R6&gt;101.5%,10,IF(R6&gt;100%,7,IF(R6&gt;99%,5,IF(R6&gt;98%,3,IF(R6&gt;97%,1,0)))))</f>
        <v>3</v>
      </c>
      <c r="T6" s="8"/>
      <c r="U6" s="143">
        <f t="shared" ref="U6:U10" si="6">E6+G6+K6+M6+Q6+S6+T6</f>
        <v>15</v>
      </c>
      <c r="X6" s="61" t="s">
        <v>202</v>
      </c>
      <c r="Y6" s="47">
        <v>1.0543981481481483E-3</v>
      </c>
      <c r="Z6" s="1">
        <v>6</v>
      </c>
      <c r="AA6" s="139" t="str">
        <f t="shared" ref="AA6:AA13" si="7">IF(Z6&gt;10,"0",IF(Z6&gt;8,"1",IF(Z6&gt;6,"2",IF(Z6&gt;3,"3",IF(Z6&gt;1,"5",IF(Z6=1,"7"))))))</f>
        <v>3</v>
      </c>
      <c r="AB6" s="16">
        <f>'PB-říjen'!F4/Závody!Y6</f>
        <v>1.027661909989023</v>
      </c>
      <c r="AC6" s="7">
        <f t="shared" ref="AC6:AC13" si="8">IF(AB6&gt;101.5%,10,IF(AB6&gt;100%,7,IF(AB6&gt;99%,5,IF(AB6&gt;98%,3,IF(AB6&gt;97%,1,0)))))</f>
        <v>10</v>
      </c>
      <c r="AD6" s="61" t="s">
        <v>154</v>
      </c>
      <c r="AE6" s="47">
        <v>5.4548611111111117E-4</v>
      </c>
      <c r="AF6" s="1">
        <v>6</v>
      </c>
      <c r="AG6" s="139" t="str">
        <f t="shared" ref="AG6:AG13" si="9">IF(AF6&gt;10,"0",IF(AF6&gt;8,"1",IF(AF6&gt;6,"2",IF(AF6&gt;3,"3",IF(AF6&gt;1,"5",IF(AF6=1,"7"))))))</f>
        <v>3</v>
      </c>
      <c r="AH6" s="39">
        <f>'PB-říjen'!H4/Závody!AE6</f>
        <v>0.98790579248886046</v>
      </c>
      <c r="AI6" s="7">
        <f t="shared" ref="AI6:AI13" si="10">IF(AH6&gt;101.5%,10,IF(AH6&gt;100%,7,IF(AH6&gt;99%,5,IF(AH6&gt;98%,3,IF(AH6&gt;97%,1,0)))))</f>
        <v>3</v>
      </c>
      <c r="AJ6" s="61" t="s">
        <v>203</v>
      </c>
      <c r="AK6" s="47">
        <v>1.1342592592592591E-3</v>
      </c>
      <c r="AL6" s="1">
        <v>17</v>
      </c>
      <c r="AM6" s="139" t="str">
        <f t="shared" ref="AM6:AM12" si="11">IF(AL6&gt;10,"0",IF(AL6&gt;8,"1",IF(AL6&gt;6,"2",IF(AL6&gt;3,"3",IF(AL6&gt;1,"5",IF(AL6=1,"7"))))))</f>
        <v>0</v>
      </c>
      <c r="AN6" s="16">
        <f>'PB-říjen'!Q4/Závody!AK6</f>
        <v>0.97836734693877558</v>
      </c>
      <c r="AO6" s="7">
        <f t="shared" ref="AO6:AO12" si="12">IF(AN6&gt;101.5%,10,IF(AN6&gt;100%,7,IF(AN6&gt;99%,5,IF(AN6&gt;98%,3,IF(AN6&gt;97%,1,0)))))</f>
        <v>1</v>
      </c>
      <c r="AP6" s="41">
        <f t="shared" ref="AP6:AP11" si="13">AA6+AC6+AG6+AI6+AM6+AO6</f>
        <v>20</v>
      </c>
      <c r="AR6" s="9" t="s">
        <v>160</v>
      </c>
      <c r="AS6" s="47">
        <v>1.1271990740740741E-3</v>
      </c>
      <c r="AT6" s="1">
        <v>1</v>
      </c>
      <c r="AU6" s="139" t="str">
        <f t="shared" ref="AU6:AU13" si="14">IF(AT6&gt;10,"0",IF(AT6&gt;8,"1",IF(AT6&gt;6,"2",IF(AT6&gt;3,"3",IF(AT6&gt;1,"5",IF(AT6=1,"7"))))))</f>
        <v>7</v>
      </c>
      <c r="AV6" s="16">
        <f>'PB-říjen2'!I4/Závody!AS6</f>
        <v>1.1099702228154842</v>
      </c>
      <c r="AW6" s="7">
        <f t="shared" ref="AW6:AW13" si="15">IF(AV6&gt;101.5%,10,IF(AV6&gt;100%,7,IF(AV6&gt;99%,5,IF(AV6&gt;98%,3,IF(AV6&gt;97%,1,0)))))</f>
        <v>10</v>
      </c>
      <c r="AX6" s="9" t="s">
        <v>152</v>
      </c>
      <c r="AY6" s="47">
        <v>5.8437500000000004E-4</v>
      </c>
      <c r="AZ6" s="1">
        <v>6</v>
      </c>
      <c r="BA6" s="139" t="str">
        <f t="shared" ref="BA6:BA13" si="16">IF(AZ6&gt;10,"0",IF(AZ6&gt;8,"1",IF(AZ6&gt;6,"2",IF(AZ6&gt;3,"3",IF(AZ6&gt;1,"5",IF(AZ6=1,"7"))))))</f>
        <v>3</v>
      </c>
      <c r="BB6" s="39">
        <f>'PB-říjen2'!B4/Závody!AY6</f>
        <v>1.0344622697563874</v>
      </c>
      <c r="BC6" s="7">
        <f t="shared" ref="BC6:BC13" si="17">IF(BB6&gt;101.5%,10,IF(BB6&gt;100%,7,IF(BB6&gt;99%,5,IF(BB6&gt;98%,3,IF(BB6&gt;97%,1,0)))))</f>
        <v>10</v>
      </c>
      <c r="BD6" s="9" t="s">
        <v>161</v>
      </c>
      <c r="BE6" s="47">
        <v>2.3327546296296295E-3</v>
      </c>
      <c r="BF6" s="1">
        <v>3</v>
      </c>
      <c r="BG6" s="139" t="str">
        <f t="shared" ref="BG6:BG13" si="18">IF(BF6&gt;10,"0",IF(BF6&gt;8,"1",IF(BF6&gt;6,"2",IF(BF6&gt;3,"3",IF(BF6&gt;1,"5",IF(BF6=1,"7"))))))</f>
        <v>5</v>
      </c>
      <c r="BH6" s="39">
        <f>'PB-říjen2'!R4/Závody!BE6</f>
        <v>1.1138675266683207</v>
      </c>
      <c r="BI6" s="7">
        <f t="shared" ref="BI6:BI13" si="19">IF(BH6&gt;101.5%,10,IF(BH6&gt;100%,7,IF(BH6&gt;99%,5,IF(BH6&gt;98%,3,IF(BH6&gt;97%,1,0)))))</f>
        <v>10</v>
      </c>
      <c r="BJ6" s="40">
        <f t="shared" ref="BJ6:BJ12" si="20">AU6+AW6+BA6+BC6+BG6+BI6</f>
        <v>45</v>
      </c>
      <c r="BL6" s="140" t="s">
        <v>203</v>
      </c>
      <c r="BM6" s="144">
        <v>1.0800925925925928E-3</v>
      </c>
      <c r="BN6" s="139">
        <v>6</v>
      </c>
      <c r="BO6" s="139" t="str">
        <f t="shared" ref="BO6:BO13" si="21">IF(BN6&gt;10,"0",IF(BN6&gt;8,"2",IF(BN6&gt;6,"4",IF(BN6&gt;3,"6",IF(BN6&gt;1,"10",IF(BN6=1,"14"))))))</f>
        <v>6</v>
      </c>
      <c r="BP6" s="142">
        <f>'PB-listopad'!Q4/Závody!BM6</f>
        <v>1.027432490355765</v>
      </c>
      <c r="BQ6" s="7">
        <f t="shared" ref="BQ6:BQ13" si="22">IF(BP6&gt;101.5%,10,IF(BP6&gt;100%,7,IF(BP6&gt;99%,5,IF(BP6&gt;98%,3,IF(BP6&gt;97%,1,0)))))</f>
        <v>10</v>
      </c>
      <c r="BR6" s="140" t="s">
        <v>156</v>
      </c>
      <c r="BS6" s="144">
        <v>4.8865740740740738E-4</v>
      </c>
      <c r="BT6" s="139">
        <v>6</v>
      </c>
      <c r="BU6" s="139" t="str">
        <f t="shared" ref="BU6:BU13" si="23">IF(BT6&gt;10,"0",IF(BT6&gt;8,"2",IF(BT6&gt;6,"4",IF(BT6&gt;3,"6",IF(BT6&gt;1,"10",IF(BT6=1,"14"))))))</f>
        <v>6</v>
      </c>
      <c r="BV6" s="39">
        <f>'PB -září'!E4/Závody!BS6</f>
        <v>1.0208432022738039</v>
      </c>
      <c r="BW6" s="7">
        <f t="shared" ref="BW6:BW13" si="24">IF(BV6&gt;101.5%,10,IF(BV6&gt;100%,7,IF(BV6&gt;99%,5,IF(BV6&gt;98%,3,IF(BV6&gt;97%,1,0)))))</f>
        <v>10</v>
      </c>
      <c r="BX6" s="140" t="s">
        <v>160</v>
      </c>
      <c r="BY6" s="144">
        <v>1.1398148148148149E-3</v>
      </c>
      <c r="BZ6" s="139">
        <v>3</v>
      </c>
      <c r="CA6" s="139" t="str">
        <f>IF(BZ6&gt;10,"0",IF(BZ6&gt;8,"2",IF(BZ6&gt;6,"4",IF(BZ6&gt;3,"6",IF(BZ6&gt;1,"10",IF(BZ6=1,"14"))))))</f>
        <v>10</v>
      </c>
      <c r="CB6" s="39">
        <f>'PB-listopad'!I4/Závody!BY6</f>
        <v>0.98893176279447603</v>
      </c>
      <c r="CC6" s="7">
        <f t="shared" ref="CC6:CC12" si="25">IF(CB6&gt;101.5%,10,IF(CB6&gt;100%,7,IF(CB6&gt;99%,5,IF(CB6&gt;98%,3,IF(CB6&gt;97%,1,0)))))</f>
        <v>3</v>
      </c>
      <c r="CD6" s="143">
        <f t="shared" ref="CD6" si="26">BO6+BQ6+BU6+BW6+CA6+CC6</f>
        <v>45</v>
      </c>
      <c r="CF6" s="140" t="s">
        <v>154</v>
      </c>
      <c r="CG6" s="144">
        <v>5.4421296296296303E-4</v>
      </c>
      <c r="CH6" s="139">
        <v>10</v>
      </c>
      <c r="CI6" s="139" t="str">
        <f t="shared" ref="CI6:CI13" si="27">IF(CH6&gt;10,"0",IF(CH6&gt;8,"3",IF(CH6&gt;6,"6",IF(CH6&gt;3,"9",IF(CH6&gt;1,"15",IF(CH6=1,"21"))))))</f>
        <v>3</v>
      </c>
      <c r="CJ6" s="142">
        <f>'PB-listopad2'!H4/Závody!CG6</f>
        <v>0.98511271799234357</v>
      </c>
      <c r="CK6" s="7">
        <f t="shared" ref="CK6:CK13" si="28">IF(CJ6&gt;101.5%,10,IF(CJ6&gt;100%,7,IF(CJ6&gt;99%,5,IF(CJ6&gt;98%,3,IF(CJ6&gt;97%,1,0)))))</f>
        <v>3</v>
      </c>
      <c r="CL6" s="140" t="s">
        <v>203</v>
      </c>
      <c r="CM6" s="144">
        <v>1.0936342592592593E-3</v>
      </c>
      <c r="CN6" s="139">
        <v>21</v>
      </c>
      <c r="CO6" s="139" t="str">
        <f t="shared" ref="CO6:CO13" si="29">IF(CN6&gt;10,"0",IF(CN6&gt;8,"3",IF(CN6&gt;6,"6",IF(CN6&gt;3,"9",IF(CN6&gt;1,"15",IF(CN6=1,"21"))))))</f>
        <v>0</v>
      </c>
      <c r="CP6" s="39">
        <f>'PB-listopad2'!Q4/Závody!CM6</f>
        <v>0.98761773732670144</v>
      </c>
      <c r="CQ6" s="7">
        <f t="shared" ref="CQ6:CQ13" si="30">IF(CP6&gt;101.5%,10,IF(CP6&gt;100%,7,IF(CP6&gt;99%,5,IF(CP6&gt;98%,3,IF(CP6&gt;97%,1,0)))))</f>
        <v>3</v>
      </c>
      <c r="CR6" s="140" t="s">
        <v>160</v>
      </c>
      <c r="CS6" s="144">
        <v>1.1876157407407406E-3</v>
      </c>
      <c r="CT6" s="139">
        <v>9</v>
      </c>
      <c r="CU6" s="139" t="str">
        <f t="shared" ref="CU6:CU13" si="31">IF(CT6&gt;10,"0",IF(CT6&gt;8,"3",IF(CT6&gt;6,"6",IF(CT6&gt;3,"9",IF(CT6&gt;1,"15",IF(CT6=1,"21"))))))</f>
        <v>3</v>
      </c>
      <c r="CV6" s="39">
        <f>'PB-listopad2'!I4/Závody!CS6</f>
        <v>0.94912776532501719</v>
      </c>
      <c r="CW6" s="7">
        <f t="shared" ref="CW6:CW13" si="32">IF(CV6&gt;101.5%,10,IF(CV6&gt;100%,7,IF(CV6&gt;99%,5,IF(CV6&gt;98%,3,IF(CV6&gt;97%,1,0)))))</f>
        <v>0</v>
      </c>
      <c r="CX6" s="143">
        <f t="shared" ref="CX6:CX13" si="33">CI6+CK6+CO6+CQ6+CU6+CW6</f>
        <v>12</v>
      </c>
      <c r="CZ6" s="140" t="s">
        <v>222</v>
      </c>
      <c r="DA6" s="144">
        <v>1.3155092592592593E-3</v>
      </c>
      <c r="DB6" s="139">
        <v>12</v>
      </c>
      <c r="DC6" s="139" t="str">
        <f t="shared" ref="DC6:DC13" si="34">IF(DB6&gt;10,"0",IF(DB6&gt;8,"1",IF(DB6&gt;6,"2",IF(DB6&gt;3,"3",IF(DB6&gt;1,"5",IF(DB6=1,"7"))))))</f>
        <v>0</v>
      </c>
      <c r="DD6" s="142">
        <f>'PB-prosinec'!C4/Závody!DA6</f>
        <v>1.1420024634875945</v>
      </c>
      <c r="DE6" s="7">
        <f t="shared" ref="DE6:DE13" si="35">IF(DD6&gt;101.5%,10,IF(DD6&gt;100%,7,IF(DD6&gt;99%,5,IF(DD6&gt;98%,3,IF(DD6&gt;97%,1,0)))))</f>
        <v>10</v>
      </c>
      <c r="DF6" s="140" t="s">
        <v>160</v>
      </c>
      <c r="DG6" s="144">
        <v>1.1858796296296296E-3</v>
      </c>
      <c r="DH6" s="139">
        <v>4</v>
      </c>
      <c r="DI6" s="139" t="str">
        <f t="shared" ref="DI6:DI13" si="36">IF(DH6&gt;10,"0",IF(DH6&gt;8,"1",IF(DH6&gt;6,"2",IF(DH6&gt;3,"3",IF(DH6&gt;1,"5",IF(DH6=1,"7"))))))</f>
        <v>3</v>
      </c>
      <c r="DJ6" s="142">
        <f>'PB-prosinec'!I4/Závody!DG6</f>
        <v>0.95051727503415973</v>
      </c>
      <c r="DK6" s="7">
        <f t="shared" ref="DK6:DK13" si="37">IF(DJ6&gt;101.5%,10,IF(DJ6&gt;100%,7,IF(DJ6&gt;99%,5,IF(DJ6&gt;98%,3,IF(DJ6&gt;97%,1,0)))))</f>
        <v>0</v>
      </c>
      <c r="DL6" s="140" t="s">
        <v>161</v>
      </c>
      <c r="DM6" s="144">
        <v>2.4192129629629629E-3</v>
      </c>
      <c r="DN6" s="139">
        <v>9</v>
      </c>
      <c r="DO6" s="139" t="str">
        <f t="shared" ref="DO6:DO13" si="38">IF(DN6&gt;10,"0",IF(DN6&gt;8,"1",IF(DN6&gt;6,"2",IF(DN6&gt;3,"3",IF(DN6&gt;1,"5",IF(DN6=1,"7"))))))</f>
        <v>1</v>
      </c>
      <c r="DP6" s="142">
        <f>'PB-prosinec'!R4/Závody!DM6</f>
        <v>0.96426179312984406</v>
      </c>
      <c r="DQ6" s="7">
        <f t="shared" ref="DQ6:DQ13" si="39">IF(DP6&gt;101.5%,10,IF(DP6&gt;100%,7,IF(DP6&gt;99%,5,IF(DP6&gt;98%,3,IF(DP6&gt;97%,1,0)))))</f>
        <v>0</v>
      </c>
      <c r="DR6" s="143">
        <f t="shared" ref="DR6:DR11" si="40">DC6+DE6+DI6+DK6+DO6+DQ6</f>
        <v>14</v>
      </c>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row>
    <row r="7" spans="1:262" ht="15" customHeight="1" thickBot="1" x14ac:dyDescent="0.25">
      <c r="A7" s="101" t="s">
        <v>117</v>
      </c>
      <c r="B7" s="9" t="s">
        <v>152</v>
      </c>
      <c r="C7" s="151">
        <v>4.5243055555555558E-4</v>
      </c>
      <c r="D7" s="1">
        <v>1</v>
      </c>
      <c r="E7" s="116" t="str">
        <f t="shared" si="0"/>
        <v>7</v>
      </c>
      <c r="F7" s="60">
        <f>'PB -září'!B5/Závody!C7</f>
        <v>1.0194423126119212</v>
      </c>
      <c r="G7" s="117">
        <f t="shared" si="1"/>
        <v>10</v>
      </c>
      <c r="H7" s="9" t="s">
        <v>153</v>
      </c>
      <c r="I7" s="42">
        <v>8.9629629629629619E-4</v>
      </c>
      <c r="J7" s="1">
        <v>2</v>
      </c>
      <c r="K7" s="139" t="str">
        <f t="shared" si="2"/>
        <v>5</v>
      </c>
      <c r="L7" s="16">
        <f>'PB -září'!L5/Závody!I7</f>
        <v>1.0294421487603307</v>
      </c>
      <c r="M7" s="7">
        <f t="shared" si="3"/>
        <v>10</v>
      </c>
      <c r="N7" s="9" t="s">
        <v>156</v>
      </c>
      <c r="O7" s="59">
        <v>4.5196759259259257E-4</v>
      </c>
      <c r="P7" s="1">
        <v>1</v>
      </c>
      <c r="Q7" s="139" t="str">
        <f t="shared" si="4"/>
        <v>7</v>
      </c>
      <c r="R7" s="39">
        <f>'PB -září'!E5/Závody!O7</f>
        <v>0.98924455825864288</v>
      </c>
      <c r="S7" s="7">
        <f t="shared" si="5"/>
        <v>3</v>
      </c>
      <c r="T7" s="8"/>
      <c r="U7" s="143">
        <f t="shared" si="6"/>
        <v>42</v>
      </c>
      <c r="X7" s="61" t="s">
        <v>202</v>
      </c>
      <c r="Y7" s="47">
        <v>9.3541666666666675E-4</v>
      </c>
      <c r="Z7" s="1">
        <v>1</v>
      </c>
      <c r="AA7" s="139" t="str">
        <f t="shared" si="7"/>
        <v>7</v>
      </c>
      <c r="AB7" s="16">
        <f>'PB-říjen'!F5/Závody!Y7</f>
        <v>1.02585993565949</v>
      </c>
      <c r="AC7" s="7">
        <f t="shared" si="8"/>
        <v>10</v>
      </c>
      <c r="AD7" s="47" t="s">
        <v>153</v>
      </c>
      <c r="AE7" s="78">
        <v>8.6192129629629639E-4</v>
      </c>
      <c r="AF7" s="1">
        <v>2</v>
      </c>
      <c r="AG7" s="139" t="str">
        <f t="shared" si="9"/>
        <v>5</v>
      </c>
      <c r="AH7" s="16">
        <f>'PB-říjen'!L5/Závody!AE7</f>
        <v>1.039881831610044</v>
      </c>
      <c r="AI7" s="7">
        <f t="shared" si="10"/>
        <v>10</v>
      </c>
      <c r="AJ7" s="61" t="s">
        <v>203</v>
      </c>
      <c r="AK7" s="47" t="s">
        <v>206</v>
      </c>
      <c r="AL7" s="1"/>
      <c r="AM7" s="139">
        <v>0</v>
      </c>
      <c r="AN7" s="16" t="e">
        <f>'PB -září'!E5/Závody!AK7</f>
        <v>#VALUE!</v>
      </c>
      <c r="AO7" s="7">
        <v>0</v>
      </c>
      <c r="AP7" s="41">
        <f t="shared" si="13"/>
        <v>32</v>
      </c>
      <c r="AR7" s="9" t="s">
        <v>159</v>
      </c>
      <c r="AS7" s="47">
        <v>1.9214120370370372E-3</v>
      </c>
      <c r="AT7" s="1">
        <v>1</v>
      </c>
      <c r="AU7" s="139" t="str">
        <f t="shared" si="14"/>
        <v>7</v>
      </c>
      <c r="AV7" s="16">
        <f>'PB-říjen2'!M5/Závody!AS7</f>
        <v>1.0202999819287994</v>
      </c>
      <c r="AW7" s="7">
        <f t="shared" si="15"/>
        <v>10</v>
      </c>
      <c r="AX7" s="9" t="s">
        <v>203</v>
      </c>
      <c r="AY7" s="47">
        <v>9.80324074074074E-4</v>
      </c>
      <c r="AZ7" s="1">
        <v>1</v>
      </c>
      <c r="BA7" s="139" t="str">
        <f t="shared" si="16"/>
        <v>7</v>
      </c>
      <c r="BB7" s="16">
        <f>'PB-říjen2'!Q5/Závody!AY7</f>
        <v>1.0168831168831169</v>
      </c>
      <c r="BC7" s="7">
        <f t="shared" si="17"/>
        <v>10</v>
      </c>
      <c r="BD7" s="9" t="s">
        <v>222</v>
      </c>
      <c r="BE7" s="47">
        <v>1.053587962962963E-3</v>
      </c>
      <c r="BF7" s="1">
        <v>1</v>
      </c>
      <c r="BG7" s="139" t="str">
        <f t="shared" si="18"/>
        <v>7</v>
      </c>
      <c r="BH7" s="39">
        <f>'PB-říjen2'!C5/Závody!BE7</f>
        <v>1.0633856970229594</v>
      </c>
      <c r="BI7" s="7">
        <f t="shared" si="19"/>
        <v>10</v>
      </c>
      <c r="BJ7" s="40">
        <f t="shared" si="20"/>
        <v>51</v>
      </c>
      <c r="BL7" s="140" t="s">
        <v>161</v>
      </c>
      <c r="BM7" s="144">
        <v>2.0880787037037035E-3</v>
      </c>
      <c r="BN7" s="139">
        <v>1</v>
      </c>
      <c r="BO7" s="139" t="str">
        <f t="shared" si="21"/>
        <v>14</v>
      </c>
      <c r="BP7" s="142">
        <f>'PB-listopad'!R5/Závody!BM7</f>
        <v>1.0190122498752843</v>
      </c>
      <c r="BQ7" s="7">
        <f t="shared" si="22"/>
        <v>10</v>
      </c>
      <c r="BR7" s="140" t="s">
        <v>202</v>
      </c>
      <c r="BS7" s="144">
        <v>9.3460648148148146E-4</v>
      </c>
      <c r="BT7" s="139">
        <v>1</v>
      </c>
      <c r="BU7" s="139" t="str">
        <f t="shared" si="23"/>
        <v>14</v>
      </c>
      <c r="BV7" s="39">
        <f>'PB-listopad'!F5/Závody!BS7</f>
        <v>1.0008668730650156</v>
      </c>
      <c r="BW7" s="7">
        <f t="shared" si="24"/>
        <v>7</v>
      </c>
      <c r="BX7" s="140" t="s">
        <v>203</v>
      </c>
      <c r="BY7" s="144">
        <v>9.6979166666666665E-4</v>
      </c>
      <c r="BZ7" s="139">
        <v>1</v>
      </c>
      <c r="CA7" s="139" t="str">
        <f t="shared" ref="CA7:CA13" si="41">IF(BZ7&gt;10,"0",IF(BZ7&gt;8,"2",IF(BZ7&gt;6,"4",IF(BZ7&gt;3,"6",IF(BZ7&gt;1,"10",IF(BZ7=1,"14"))))))</f>
        <v>14</v>
      </c>
      <c r="CB7" s="39">
        <f>'PB-listopad'!Q5/Závody!BY7</f>
        <v>1.0108604845446949</v>
      </c>
      <c r="CC7" s="7">
        <f t="shared" si="25"/>
        <v>7</v>
      </c>
      <c r="CD7" s="143">
        <f t="shared" ref="CD7:CD12" si="42">BO7+BQ7+BU7+BW7+CA7+CC7</f>
        <v>66</v>
      </c>
      <c r="CF7" s="140" t="s">
        <v>202</v>
      </c>
      <c r="CG7" s="144">
        <v>8.9525462962962953E-4</v>
      </c>
      <c r="CH7" s="139">
        <v>1</v>
      </c>
      <c r="CI7" s="139" t="str">
        <f t="shared" si="27"/>
        <v>21</v>
      </c>
      <c r="CJ7" s="142">
        <f>'PB-listopad2'!F5/Závody!CG7</f>
        <v>1.043956043956044</v>
      </c>
      <c r="CK7" s="7">
        <f t="shared" si="28"/>
        <v>10</v>
      </c>
      <c r="CL7" s="140" t="s">
        <v>158</v>
      </c>
      <c r="CM7" s="144">
        <v>3.7453703703703699E-4</v>
      </c>
      <c r="CN7" s="139">
        <v>2</v>
      </c>
      <c r="CO7" s="139" t="str">
        <f t="shared" si="29"/>
        <v>15</v>
      </c>
      <c r="CP7" s="39">
        <f>'PB-listopad2'!K5/Závody!CM7</f>
        <v>1.0253399258343636</v>
      </c>
      <c r="CQ7" s="7">
        <f t="shared" si="30"/>
        <v>10</v>
      </c>
      <c r="CR7" s="140" t="s">
        <v>203</v>
      </c>
      <c r="CS7" s="144">
        <v>9.4282407407407422E-4</v>
      </c>
      <c r="CT7" s="139">
        <v>2</v>
      </c>
      <c r="CU7" s="139" t="str">
        <f t="shared" si="31"/>
        <v>15</v>
      </c>
      <c r="CV7" s="39">
        <f>'PB-listopad2'!Q5/Závody!CS7</f>
        <v>1.0286029953351337</v>
      </c>
      <c r="CW7" s="7">
        <f t="shared" si="32"/>
        <v>10</v>
      </c>
      <c r="CX7" s="143">
        <f t="shared" si="33"/>
        <v>81</v>
      </c>
      <c r="CZ7" s="140" t="s">
        <v>161</v>
      </c>
      <c r="DA7" s="144">
        <v>2.0736111111111107E-3</v>
      </c>
      <c r="DB7" s="139">
        <v>1</v>
      </c>
      <c r="DC7" s="139" t="str">
        <f t="shared" si="34"/>
        <v>7</v>
      </c>
      <c r="DD7" s="142">
        <f>'PB-prosinec'!R5/Závody!DA7</f>
        <v>1.0027908015181963</v>
      </c>
      <c r="DE7" s="7">
        <f t="shared" si="35"/>
        <v>7</v>
      </c>
      <c r="DF7" s="140" t="s">
        <v>222</v>
      </c>
      <c r="DG7" s="144">
        <v>1.0540509259259259E-3</v>
      </c>
      <c r="DH7" s="139">
        <v>2</v>
      </c>
      <c r="DI7" s="139" t="str">
        <f t="shared" si="36"/>
        <v>5</v>
      </c>
      <c r="DJ7" s="142">
        <f>'PB-prosinec'!C5/Závody!DG7</f>
        <v>0.99956077742395955</v>
      </c>
      <c r="DK7" s="7">
        <f t="shared" si="37"/>
        <v>5</v>
      </c>
      <c r="DL7" s="140" t="s">
        <v>160</v>
      </c>
      <c r="DM7" s="144">
        <v>1.1432870370370371E-3</v>
      </c>
      <c r="DN7" s="139">
        <v>3</v>
      </c>
      <c r="DO7" s="139" t="str">
        <f t="shared" si="38"/>
        <v>5</v>
      </c>
      <c r="DP7" s="142">
        <f>'PB-prosinec'!I5/Závody!DM7</f>
        <v>1.0508200040494027</v>
      </c>
      <c r="DQ7" s="7">
        <f t="shared" si="39"/>
        <v>10</v>
      </c>
      <c r="DR7" s="143">
        <f t="shared" si="40"/>
        <v>39</v>
      </c>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row>
    <row r="8" spans="1:262" ht="15" customHeight="1" thickBot="1" x14ac:dyDescent="0.25">
      <c r="A8" s="101" t="s">
        <v>138</v>
      </c>
      <c r="B8" s="9"/>
      <c r="C8" s="42"/>
      <c r="D8" s="1"/>
      <c r="E8" s="116" t="b">
        <f t="shared" si="0"/>
        <v>0</v>
      </c>
      <c r="F8" s="39" t="e">
        <f>'PB -září'!K6/Závody!C8</f>
        <v>#DIV/0!</v>
      </c>
      <c r="G8" s="117" t="e">
        <f t="shared" si="1"/>
        <v>#DIV/0!</v>
      </c>
      <c r="H8" s="9"/>
      <c r="I8" s="42"/>
      <c r="J8" s="1"/>
      <c r="K8" s="139" t="b">
        <f t="shared" si="2"/>
        <v>0</v>
      </c>
      <c r="L8" s="39" t="e">
        <f>'PB -září'!H6/Závody!I8</f>
        <v>#DIV/0!</v>
      </c>
      <c r="M8" s="7" t="e">
        <f t="shared" si="3"/>
        <v>#DIV/0!</v>
      </c>
      <c r="N8" s="9"/>
      <c r="O8" s="42"/>
      <c r="P8" s="1"/>
      <c r="Q8" s="139" t="b">
        <f t="shared" si="4"/>
        <v>0</v>
      </c>
      <c r="R8" s="39" t="e">
        <f>'PB -září'!L6/Závody!O8</f>
        <v>#DIV/0!</v>
      </c>
      <c r="S8" s="7" t="e">
        <f t="shared" si="5"/>
        <v>#DIV/0!</v>
      </c>
      <c r="T8" s="8"/>
      <c r="U8" s="143">
        <v>0</v>
      </c>
      <c r="X8" s="1"/>
      <c r="Y8" s="47"/>
      <c r="Z8" s="1"/>
      <c r="AA8" s="139" t="b">
        <f t="shared" si="7"/>
        <v>0</v>
      </c>
      <c r="AB8" s="16" t="e">
        <f>'PB -září'!I6/Závody!Y8</f>
        <v>#DIV/0!</v>
      </c>
      <c r="AC8" s="7" t="e">
        <f t="shared" si="8"/>
        <v>#DIV/0!</v>
      </c>
      <c r="AD8" s="61"/>
      <c r="AE8" s="47"/>
      <c r="AF8" s="1"/>
      <c r="AG8" s="139" t="b">
        <f t="shared" si="9"/>
        <v>0</v>
      </c>
      <c r="AH8" s="142" t="e">
        <f>'PB -září'!F6/Závody!AE8</f>
        <v>#DIV/0!</v>
      </c>
      <c r="AI8" s="7" t="e">
        <f t="shared" si="10"/>
        <v>#DIV/0!</v>
      </c>
      <c r="AJ8" s="61"/>
      <c r="AK8" s="47"/>
      <c r="AL8" s="1"/>
      <c r="AM8" s="139" t="b">
        <f t="shared" si="11"/>
        <v>0</v>
      </c>
      <c r="AN8" s="63" t="e">
        <f>'PB -září'!L6/Závody!AK8</f>
        <v>#DIV/0!</v>
      </c>
      <c r="AO8" s="7" t="e">
        <f t="shared" si="12"/>
        <v>#DIV/0!</v>
      </c>
      <c r="AP8" s="41">
        <v>0</v>
      </c>
      <c r="AR8" s="9" t="s">
        <v>152</v>
      </c>
      <c r="AS8" s="47">
        <v>5.4374999999999996E-4</v>
      </c>
      <c r="AT8" s="1">
        <v>5</v>
      </c>
      <c r="AU8" s="139" t="str">
        <f t="shared" si="14"/>
        <v>3</v>
      </c>
      <c r="AV8" s="16">
        <f>'PB-říjen2'!B6/Závody!AS8</f>
        <v>1.1166453810131971</v>
      </c>
      <c r="AW8" s="7">
        <f t="shared" si="15"/>
        <v>10</v>
      </c>
      <c r="AX8" s="9" t="s">
        <v>202</v>
      </c>
      <c r="AY8" s="47">
        <v>1.197337962962963E-3</v>
      </c>
      <c r="AZ8" s="1">
        <v>8</v>
      </c>
      <c r="BA8" s="139" t="str">
        <f t="shared" si="16"/>
        <v>2</v>
      </c>
      <c r="BB8" s="39">
        <f>'PB-říjen2'!F6/Závody!AY8</f>
        <v>1.1107781536974382</v>
      </c>
      <c r="BC8" s="7">
        <f t="shared" si="17"/>
        <v>10</v>
      </c>
      <c r="BD8" s="9" t="s">
        <v>156</v>
      </c>
      <c r="BE8" s="47">
        <v>5.5833333333333332E-4</v>
      </c>
      <c r="BF8" s="1">
        <v>9</v>
      </c>
      <c r="BG8" s="139" t="str">
        <f t="shared" si="18"/>
        <v>1</v>
      </c>
      <c r="BH8" s="39">
        <f>'PB-říjen2'!E6/Závody!BE8</f>
        <v>1.0630182421227197</v>
      </c>
      <c r="BI8" s="7">
        <f t="shared" si="19"/>
        <v>10</v>
      </c>
      <c r="BJ8" s="40">
        <f t="shared" si="20"/>
        <v>36</v>
      </c>
      <c r="BL8" s="140" t="s">
        <v>153</v>
      </c>
      <c r="BM8" s="144">
        <v>1.0418981481481481E-3</v>
      </c>
      <c r="BN8" s="139">
        <v>2</v>
      </c>
      <c r="BO8" s="139" t="str">
        <f t="shared" si="21"/>
        <v>10</v>
      </c>
      <c r="BP8" s="142">
        <f>'PB-listopad'!L6/Závody!BM8</f>
        <v>1.1201955121084204</v>
      </c>
      <c r="BQ8" s="7">
        <f t="shared" si="22"/>
        <v>10</v>
      </c>
      <c r="BR8" s="140" t="s">
        <v>203</v>
      </c>
      <c r="BS8" s="144">
        <v>1.2025462962962964E-3</v>
      </c>
      <c r="BT8" s="139">
        <v>2</v>
      </c>
      <c r="BU8" s="139" t="str">
        <f t="shared" si="23"/>
        <v>10</v>
      </c>
      <c r="BV8" s="39">
        <f>'PB-listopad'!Q6/Závody!BS8</f>
        <v>1.0102021174205966</v>
      </c>
      <c r="BW8" s="7">
        <f t="shared" si="24"/>
        <v>7</v>
      </c>
      <c r="BX8" s="140" t="s">
        <v>158</v>
      </c>
      <c r="BY8" s="144">
        <v>4.5729166666666666E-4</v>
      </c>
      <c r="BZ8" s="139">
        <v>3</v>
      </c>
      <c r="CA8" s="139" t="str">
        <f t="shared" si="41"/>
        <v>10</v>
      </c>
      <c r="CB8" s="39">
        <f>'PB-listopad'!K6/Závody!BY8</f>
        <v>1.0149329283725639</v>
      </c>
      <c r="CC8" s="7">
        <f t="shared" si="25"/>
        <v>7</v>
      </c>
      <c r="CD8" s="143">
        <f t="shared" si="42"/>
        <v>54</v>
      </c>
      <c r="CF8" s="140"/>
      <c r="CG8" s="144"/>
      <c r="CH8" s="139"/>
      <c r="CI8" s="139" t="b">
        <f t="shared" si="27"/>
        <v>0</v>
      </c>
      <c r="CJ8" s="142" t="e">
        <f>'PB-listopad2'!K6/Závody!CG8</f>
        <v>#DIV/0!</v>
      </c>
      <c r="CK8" s="7" t="e">
        <f t="shared" si="28"/>
        <v>#DIV/0!</v>
      </c>
      <c r="CL8" s="140"/>
      <c r="CM8" s="144"/>
      <c r="CN8" s="139"/>
      <c r="CO8" s="139" t="b">
        <f t="shared" si="29"/>
        <v>0</v>
      </c>
      <c r="CP8" s="39" t="e">
        <f>'PB-listopad2'!N6/Závody!CM8</f>
        <v>#DIV/0!</v>
      </c>
      <c r="CQ8" s="7" t="e">
        <f t="shared" si="30"/>
        <v>#DIV/0!</v>
      </c>
      <c r="CR8" s="140"/>
      <c r="CS8" s="144"/>
      <c r="CT8" s="139"/>
      <c r="CU8" s="139" t="b">
        <f t="shared" si="31"/>
        <v>0</v>
      </c>
      <c r="CV8" s="39" t="e">
        <f>'PB-listopad2'!L6/Závody!CS8</f>
        <v>#DIV/0!</v>
      </c>
      <c r="CW8" s="7" t="e">
        <f t="shared" si="32"/>
        <v>#DIV/0!</v>
      </c>
      <c r="CX8" s="143">
        <v>0</v>
      </c>
      <c r="CZ8" s="140" t="s">
        <v>202</v>
      </c>
      <c r="DA8" s="144">
        <v>1.1284722222222223E-3</v>
      </c>
      <c r="DB8" s="139">
        <v>5</v>
      </c>
      <c r="DC8" s="139" t="str">
        <f t="shared" si="34"/>
        <v>3</v>
      </c>
      <c r="DD8" s="142">
        <f>'PB-prosinec'!F6/Závody!DA8</f>
        <v>1.0610256410256409</v>
      </c>
      <c r="DE8" s="7">
        <f t="shared" si="35"/>
        <v>10</v>
      </c>
      <c r="DF8" s="140" t="s">
        <v>153</v>
      </c>
      <c r="DG8" s="144">
        <v>1.0166666666666666E-3</v>
      </c>
      <c r="DH8" s="139">
        <v>6</v>
      </c>
      <c r="DI8" s="139" t="str">
        <f t="shared" si="36"/>
        <v>3</v>
      </c>
      <c r="DJ8" s="142">
        <f>'PB-prosinec'!L6/Závody!DG8</f>
        <v>1.0248178506375227</v>
      </c>
      <c r="DK8" s="7">
        <f t="shared" si="37"/>
        <v>10</v>
      </c>
      <c r="DL8" s="140" t="s">
        <v>222</v>
      </c>
      <c r="DM8" s="144">
        <v>1.2324074074074073E-3</v>
      </c>
      <c r="DN8" s="139">
        <v>6</v>
      </c>
      <c r="DO8" s="139" t="str">
        <f t="shared" si="38"/>
        <v>3</v>
      </c>
      <c r="DP8" s="142">
        <v>1.02</v>
      </c>
      <c r="DQ8" s="7">
        <f t="shared" si="39"/>
        <v>10</v>
      </c>
      <c r="DR8" s="143">
        <f t="shared" si="40"/>
        <v>39</v>
      </c>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row>
    <row r="9" spans="1:262" ht="15" customHeight="1" thickBot="1" x14ac:dyDescent="0.25">
      <c r="A9" s="101" t="s">
        <v>130</v>
      </c>
      <c r="B9" s="9" t="s">
        <v>153</v>
      </c>
      <c r="C9" s="42">
        <v>9.3101851851851852E-4</v>
      </c>
      <c r="D9" s="1">
        <v>16</v>
      </c>
      <c r="E9" s="116" t="str">
        <f t="shared" si="0"/>
        <v>0</v>
      </c>
      <c r="F9" s="39">
        <f>'PB -září'!L7/Závody!C9</f>
        <v>1.0427647936350073</v>
      </c>
      <c r="G9" s="117">
        <f t="shared" si="1"/>
        <v>10</v>
      </c>
      <c r="H9" s="9" t="s">
        <v>157</v>
      </c>
      <c r="I9" s="42">
        <v>2.2456018518518519E-3</v>
      </c>
      <c r="J9" s="1">
        <v>14</v>
      </c>
      <c r="K9" s="139" t="str">
        <f t="shared" si="2"/>
        <v>0</v>
      </c>
      <c r="L9" s="39">
        <f>'PB -září'!R7/Závody!I9</f>
        <v>1.0070095866405526</v>
      </c>
      <c r="M9" s="7">
        <f t="shared" si="3"/>
        <v>7</v>
      </c>
      <c r="N9" s="9" t="s">
        <v>154</v>
      </c>
      <c r="O9" s="42">
        <v>5.4108796296296294E-4</v>
      </c>
      <c r="P9" s="1">
        <v>9</v>
      </c>
      <c r="Q9" s="139" t="str">
        <f t="shared" si="4"/>
        <v>1</v>
      </c>
      <c r="R9" s="39">
        <f>'PB -září'!H7/Závody!O9</f>
        <v>0.99251336898395726</v>
      </c>
      <c r="S9" s="7">
        <f t="shared" si="5"/>
        <v>5</v>
      </c>
      <c r="T9" s="8"/>
      <c r="U9" s="143">
        <f t="shared" si="6"/>
        <v>23</v>
      </c>
      <c r="X9" s="61"/>
      <c r="Y9" s="47"/>
      <c r="Z9" s="1"/>
      <c r="AA9" s="139" t="b">
        <f t="shared" si="7"/>
        <v>0</v>
      </c>
      <c r="AB9" s="16" t="e">
        <f>'PB -září'!H7/Závody!Y9</f>
        <v>#DIV/0!</v>
      </c>
      <c r="AC9" s="7" t="e">
        <f t="shared" si="8"/>
        <v>#DIV/0!</v>
      </c>
      <c r="AD9" s="61"/>
      <c r="AE9" s="47"/>
      <c r="AF9" s="1"/>
      <c r="AG9" s="139" t="b">
        <f t="shared" si="9"/>
        <v>0</v>
      </c>
      <c r="AH9" s="142" t="e">
        <f>'PB -září'!F7/Závody!AE9</f>
        <v>#DIV/0!</v>
      </c>
      <c r="AI9" s="7" t="e">
        <f t="shared" si="10"/>
        <v>#DIV/0!</v>
      </c>
      <c r="AJ9" s="61"/>
      <c r="AK9" s="47"/>
      <c r="AL9" s="1"/>
      <c r="AM9" s="139" t="b">
        <f t="shared" si="11"/>
        <v>0</v>
      </c>
      <c r="AN9" s="39" t="e">
        <f>'PB -září'!I7/Závody!AK9</f>
        <v>#DIV/0!</v>
      </c>
      <c r="AO9" s="7" t="e">
        <f t="shared" si="12"/>
        <v>#DIV/0!</v>
      </c>
      <c r="AP9" s="41">
        <v>0</v>
      </c>
      <c r="AR9" s="9" t="s">
        <v>161</v>
      </c>
      <c r="AS9" s="47">
        <v>2.197337962962963E-3</v>
      </c>
      <c r="AT9" s="1">
        <v>5</v>
      </c>
      <c r="AU9" s="139" t="str">
        <f t="shared" si="14"/>
        <v>3</v>
      </c>
      <c r="AV9" s="16">
        <f>'PB-říjen2'!R7/Závody!AS9</f>
        <v>1.0219647089807744</v>
      </c>
      <c r="AW9" s="7">
        <f t="shared" si="15"/>
        <v>10</v>
      </c>
      <c r="AX9" s="9" t="s">
        <v>202</v>
      </c>
      <c r="AY9" s="47">
        <v>1.0230324074074074E-3</v>
      </c>
      <c r="AZ9" s="1">
        <v>4</v>
      </c>
      <c r="BA9" s="139" t="str">
        <f t="shared" si="16"/>
        <v>3</v>
      </c>
      <c r="BB9" s="39">
        <f>'PB-říjen2'!F7/Závody!AY9</f>
        <v>1.0445751781875776</v>
      </c>
      <c r="BC9" s="7">
        <f t="shared" si="17"/>
        <v>10</v>
      </c>
      <c r="BD9" s="9" t="s">
        <v>203</v>
      </c>
      <c r="BE9" s="47">
        <v>1.0240740740740742E-3</v>
      </c>
      <c r="BF9" s="1">
        <v>6</v>
      </c>
      <c r="BG9" s="139" t="str">
        <f t="shared" si="18"/>
        <v>3</v>
      </c>
      <c r="BH9" s="39">
        <f>'PB-říjen2'!Q7/Závody!BE9</f>
        <v>1.034018987341772</v>
      </c>
      <c r="BI9" s="7">
        <f t="shared" si="19"/>
        <v>10</v>
      </c>
      <c r="BJ9" s="40">
        <f t="shared" si="20"/>
        <v>39</v>
      </c>
      <c r="BL9" s="140" t="s">
        <v>202</v>
      </c>
      <c r="BM9" s="144">
        <v>1.0093750000000001E-3</v>
      </c>
      <c r="BN9" s="139">
        <v>6</v>
      </c>
      <c r="BO9" s="139" t="str">
        <f t="shared" si="21"/>
        <v>6</v>
      </c>
      <c r="BP9" s="142">
        <f>'PB-listopad'!F7/Závody!BM9</f>
        <v>1.0135305584221992</v>
      </c>
      <c r="BQ9" s="7">
        <f t="shared" si="22"/>
        <v>7</v>
      </c>
      <c r="BR9" s="140" t="s">
        <v>230</v>
      </c>
      <c r="BS9" s="144">
        <v>2.1372685185185184E-3</v>
      </c>
      <c r="BT9" s="139">
        <v>9</v>
      </c>
      <c r="BU9" s="139" t="str">
        <f t="shared" si="23"/>
        <v>2</v>
      </c>
      <c r="BV9" s="39">
        <f>'PB-listopad'!G7/Závody!BS9</f>
        <v>1.0490089894942056</v>
      </c>
      <c r="BW9" s="7">
        <f t="shared" si="24"/>
        <v>10</v>
      </c>
      <c r="BX9" s="140" t="s">
        <v>161</v>
      </c>
      <c r="BY9" s="144">
        <v>2.1574074074074074E-3</v>
      </c>
      <c r="BZ9" s="139">
        <v>10</v>
      </c>
      <c r="CA9" s="139" t="str">
        <f t="shared" si="41"/>
        <v>2</v>
      </c>
      <c r="CB9" s="39">
        <f>'PB-listopad'!R7/Závody!BY9</f>
        <v>1.0185085836909871</v>
      </c>
      <c r="CC9" s="7">
        <f t="shared" si="25"/>
        <v>10</v>
      </c>
      <c r="CD9" s="143">
        <f t="shared" si="42"/>
        <v>37</v>
      </c>
      <c r="CF9" s="140"/>
      <c r="CG9" s="144"/>
      <c r="CH9" s="139"/>
      <c r="CI9" s="139" t="b">
        <f t="shared" si="27"/>
        <v>0</v>
      </c>
      <c r="CJ9" s="142" t="e">
        <f>'PB-listopad2'!K7/Závody!CG9</f>
        <v>#DIV/0!</v>
      </c>
      <c r="CK9" s="7" t="e">
        <f t="shared" si="28"/>
        <v>#DIV/0!</v>
      </c>
      <c r="CL9" s="140"/>
      <c r="CM9" s="144"/>
      <c r="CN9" s="139"/>
      <c r="CO9" s="139" t="b">
        <f t="shared" si="29"/>
        <v>0</v>
      </c>
      <c r="CP9" s="39" t="e">
        <f>'PB-listopad2'!N7/Závody!CM9</f>
        <v>#DIV/0!</v>
      </c>
      <c r="CQ9" s="7" t="e">
        <f t="shared" si="30"/>
        <v>#DIV/0!</v>
      </c>
      <c r="CR9" s="140"/>
      <c r="CS9" s="144"/>
      <c r="CT9" s="139"/>
      <c r="CU9" s="139" t="b">
        <f t="shared" si="31"/>
        <v>0</v>
      </c>
      <c r="CV9" s="39" t="e">
        <f>'PB-listopad2'!L7/Závody!CS9</f>
        <v>#DIV/0!</v>
      </c>
      <c r="CW9" s="7" t="e">
        <f t="shared" si="32"/>
        <v>#DIV/0!</v>
      </c>
      <c r="CX9" s="143">
        <v>0</v>
      </c>
      <c r="CZ9" s="140" t="s">
        <v>222</v>
      </c>
      <c r="DA9" s="144">
        <v>1.1359953703703703E-3</v>
      </c>
      <c r="DB9" s="139">
        <v>18</v>
      </c>
      <c r="DC9" s="139" t="str">
        <f t="shared" si="34"/>
        <v>0</v>
      </c>
      <c r="DD9" s="142">
        <f>'PB-prosinec'!C7/Závody!DA9</f>
        <v>1.0521650534895568</v>
      </c>
      <c r="DE9" s="7">
        <f t="shared" si="35"/>
        <v>10</v>
      </c>
      <c r="DF9" s="140" t="s">
        <v>153</v>
      </c>
      <c r="DG9" s="144">
        <v>9.2013888888888885E-4</v>
      </c>
      <c r="DH9" s="139">
        <v>21</v>
      </c>
      <c r="DI9" s="139" t="str">
        <f t="shared" si="36"/>
        <v>0</v>
      </c>
      <c r="DJ9" s="142">
        <f>'PB-prosinec'!L7/Závody!DG9</f>
        <v>1.0062893081761006</v>
      </c>
      <c r="DK9" s="7">
        <f t="shared" si="37"/>
        <v>7</v>
      </c>
      <c r="DL9" s="140" t="s">
        <v>160</v>
      </c>
      <c r="DM9" s="144">
        <v>1.1333333333333334E-3</v>
      </c>
      <c r="DN9" s="139">
        <v>12</v>
      </c>
      <c r="DO9" s="139" t="str">
        <f t="shared" si="38"/>
        <v>0</v>
      </c>
      <c r="DP9" s="142">
        <f>'PB-prosinec'!I7/Závody!DM9</f>
        <v>0.99264705882352944</v>
      </c>
      <c r="DQ9" s="7">
        <f t="shared" si="39"/>
        <v>5</v>
      </c>
      <c r="DR9" s="143">
        <f t="shared" si="40"/>
        <v>22</v>
      </c>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row>
    <row r="10" spans="1:262" ht="15" customHeight="1" thickBot="1" x14ac:dyDescent="0.25">
      <c r="A10" s="101" t="s">
        <v>131</v>
      </c>
      <c r="B10" s="9" t="s">
        <v>156</v>
      </c>
      <c r="C10" s="47">
        <v>4.7569444444444444E-4</v>
      </c>
      <c r="D10" s="1">
        <v>2</v>
      </c>
      <c r="E10" s="116" t="str">
        <f t="shared" si="0"/>
        <v>5</v>
      </c>
      <c r="F10" s="39">
        <f>'PB -září'!E8/Závody!C10</f>
        <v>1.0233576642335767</v>
      </c>
      <c r="G10" s="117">
        <f t="shared" si="1"/>
        <v>10</v>
      </c>
      <c r="H10" s="9" t="s">
        <v>158</v>
      </c>
      <c r="I10" s="47">
        <v>4.0393518518518518E-4</v>
      </c>
      <c r="J10" s="1">
        <v>2</v>
      </c>
      <c r="K10" s="139" t="str">
        <f t="shared" si="2"/>
        <v>5</v>
      </c>
      <c r="L10" s="39">
        <f>'PB -září'!K8/Závody!I10</f>
        <v>1.0083094555873926</v>
      </c>
      <c r="M10" s="7">
        <f t="shared" si="3"/>
        <v>7</v>
      </c>
      <c r="N10" s="9" t="s">
        <v>153</v>
      </c>
      <c r="O10" s="47">
        <v>9.3379629629629628E-4</v>
      </c>
      <c r="P10" s="1">
        <v>4</v>
      </c>
      <c r="Q10" s="139" t="str">
        <f t="shared" si="4"/>
        <v>3</v>
      </c>
      <c r="R10" s="39">
        <f>'PB -září'!L8/Závody!O10</f>
        <v>0.99367873078829949</v>
      </c>
      <c r="S10" s="7">
        <f t="shared" si="5"/>
        <v>5</v>
      </c>
      <c r="T10" s="13"/>
      <c r="U10" s="143">
        <f t="shared" si="6"/>
        <v>35</v>
      </c>
      <c r="X10" s="61" t="s">
        <v>154</v>
      </c>
      <c r="Y10" s="47">
        <v>5.0763888888888885E-4</v>
      </c>
      <c r="Z10" s="1">
        <v>2</v>
      </c>
      <c r="AA10" s="139" t="str">
        <f t="shared" si="7"/>
        <v>5</v>
      </c>
      <c r="AB10" s="16">
        <f>'PB-říjen'!H8/Závody!Y10</f>
        <v>1.0100319197446419</v>
      </c>
      <c r="AC10" s="7">
        <f t="shared" si="8"/>
        <v>7</v>
      </c>
      <c r="AD10" s="61" t="s">
        <v>153</v>
      </c>
      <c r="AE10" s="47">
        <v>8.9317129629629631E-4</v>
      </c>
      <c r="AF10" s="1">
        <v>3</v>
      </c>
      <c r="AG10" s="139" t="str">
        <f t="shared" si="9"/>
        <v>5</v>
      </c>
      <c r="AH10" s="142">
        <f>'PB-říjen'!L8/Závody!AE10</f>
        <v>1.0388752105740573</v>
      </c>
      <c r="AI10" s="7">
        <f t="shared" si="10"/>
        <v>10</v>
      </c>
      <c r="AJ10" s="61" t="s">
        <v>203</v>
      </c>
      <c r="AK10" s="47">
        <v>1.0144675925925926E-3</v>
      </c>
      <c r="AL10" s="1">
        <v>3</v>
      </c>
      <c r="AM10" s="139" t="str">
        <f t="shared" si="11"/>
        <v>5</v>
      </c>
      <c r="AN10" s="39">
        <f>'PB-říjen'!Q8/Závody!AK10</f>
        <v>1.0139189960068455</v>
      </c>
      <c r="AO10" s="7">
        <f t="shared" si="12"/>
        <v>7</v>
      </c>
      <c r="AP10" s="41">
        <f t="shared" si="13"/>
        <v>39</v>
      </c>
      <c r="AR10" s="9" t="s">
        <v>202</v>
      </c>
      <c r="AS10" s="47">
        <v>1.0189814814814816E-3</v>
      </c>
      <c r="AT10" s="1">
        <v>1</v>
      </c>
      <c r="AU10" s="139" t="str">
        <f t="shared" si="14"/>
        <v>7</v>
      </c>
      <c r="AV10" s="16">
        <f>'PB-říjen2'!F8/Závody!AS10</f>
        <v>1.1335756474329848</v>
      </c>
      <c r="AW10" s="7">
        <f t="shared" si="15"/>
        <v>10</v>
      </c>
      <c r="AX10" s="9" t="s">
        <v>159</v>
      </c>
      <c r="AY10" s="47">
        <v>1.9978009259259259E-3</v>
      </c>
      <c r="AZ10" s="1">
        <v>3</v>
      </c>
      <c r="BA10" s="139" t="str">
        <f t="shared" si="16"/>
        <v>5</v>
      </c>
      <c r="BB10" s="39">
        <f>'PB-říjen2'!M8/Závody!AY10</f>
        <v>1.0448989050460575</v>
      </c>
      <c r="BC10" s="7">
        <f t="shared" si="17"/>
        <v>10</v>
      </c>
      <c r="BD10" s="9" t="s">
        <v>203</v>
      </c>
      <c r="BE10" s="47">
        <v>1.0078703703703703E-3</v>
      </c>
      <c r="BF10" s="1">
        <v>1</v>
      </c>
      <c r="BG10" s="139" t="str">
        <f t="shared" si="18"/>
        <v>7</v>
      </c>
      <c r="BH10" s="39">
        <f>'PB-říjen2'!Q8/Závody!BE10</f>
        <v>1.0065457050987598</v>
      </c>
      <c r="BI10" s="7">
        <f t="shared" si="19"/>
        <v>7</v>
      </c>
      <c r="BJ10" s="40">
        <f t="shared" si="20"/>
        <v>46</v>
      </c>
      <c r="BL10" s="140" t="s">
        <v>161</v>
      </c>
      <c r="BM10" s="144">
        <v>2.1864583333333332E-3</v>
      </c>
      <c r="BN10" s="139">
        <v>2</v>
      </c>
      <c r="BO10" s="139" t="str">
        <f t="shared" si="21"/>
        <v>10</v>
      </c>
      <c r="BP10" s="142">
        <f>'PB-listopad'!R8/Závody!BM10</f>
        <v>1.0151394844105659</v>
      </c>
      <c r="BQ10" s="7">
        <f t="shared" si="22"/>
        <v>10</v>
      </c>
      <c r="BR10" s="140" t="s">
        <v>160</v>
      </c>
      <c r="BS10" s="144">
        <v>1.108449074074074E-3</v>
      </c>
      <c r="BT10" s="139">
        <v>2</v>
      </c>
      <c r="BU10" s="139" t="str">
        <f t="shared" si="23"/>
        <v>10</v>
      </c>
      <c r="BV10" s="39">
        <f>'PB-listopad'!I8/Závody!BS10</f>
        <v>1.0005220841599667</v>
      </c>
      <c r="BW10" s="7">
        <f t="shared" si="24"/>
        <v>7</v>
      </c>
      <c r="BX10" s="140" t="s">
        <v>154</v>
      </c>
      <c r="BY10" s="144">
        <v>5.0763888888888885E-4</v>
      </c>
      <c r="BZ10" s="139">
        <v>3</v>
      </c>
      <c r="CA10" s="139" t="str">
        <f t="shared" si="41"/>
        <v>10</v>
      </c>
      <c r="CB10" s="39">
        <f>'PB-listopad'!H8/Závody!BY10</f>
        <v>1</v>
      </c>
      <c r="CC10" s="7">
        <f t="shared" si="25"/>
        <v>5</v>
      </c>
      <c r="CD10" s="143">
        <f t="shared" si="42"/>
        <v>52</v>
      </c>
      <c r="CF10" s="140" t="s">
        <v>161</v>
      </c>
      <c r="CG10" s="144">
        <v>2.071990740740741E-3</v>
      </c>
      <c r="CH10" s="139">
        <v>2</v>
      </c>
      <c r="CI10" s="139" t="str">
        <f t="shared" si="27"/>
        <v>15</v>
      </c>
      <c r="CJ10" s="142">
        <f>'PB-listopad2'!R8/Závody!CG10</f>
        <v>1.0552452239973185</v>
      </c>
      <c r="CK10" s="7">
        <f t="shared" si="28"/>
        <v>10</v>
      </c>
      <c r="CL10" s="140" t="s">
        <v>160</v>
      </c>
      <c r="CM10" s="144">
        <v>1.0917824074074074E-3</v>
      </c>
      <c r="CN10" s="139">
        <v>3</v>
      </c>
      <c r="CO10" s="139" t="str">
        <f t="shared" si="29"/>
        <v>15</v>
      </c>
      <c r="CP10" s="39">
        <f>'PB-listopad2'!I8/Závody!CM10</f>
        <v>1.0152655570868228</v>
      </c>
      <c r="CQ10" s="7">
        <f t="shared" si="30"/>
        <v>10</v>
      </c>
      <c r="CR10" s="140" t="s">
        <v>203</v>
      </c>
      <c r="CS10" s="144">
        <v>9.8703703703703692E-4</v>
      </c>
      <c r="CT10" s="139">
        <v>4</v>
      </c>
      <c r="CU10" s="139" t="str">
        <f t="shared" si="31"/>
        <v>9</v>
      </c>
      <c r="CV10" s="39">
        <f>'PB-listopad2'!Q8/Závody!CS10</f>
        <v>1.0211069418386491</v>
      </c>
      <c r="CW10" s="7">
        <f t="shared" si="32"/>
        <v>10</v>
      </c>
      <c r="CX10" s="143">
        <f t="shared" si="33"/>
        <v>69</v>
      </c>
      <c r="CZ10" s="140" t="s">
        <v>202</v>
      </c>
      <c r="DA10" s="144">
        <v>9.6030092592592597E-4</v>
      </c>
      <c r="DB10" s="139">
        <v>1</v>
      </c>
      <c r="DC10" s="139" t="str">
        <f t="shared" si="34"/>
        <v>7</v>
      </c>
      <c r="DD10" s="142">
        <f>'PB-prosinec'!F8/Závody!DA10</f>
        <v>1.0611064240086778</v>
      </c>
      <c r="DE10" s="7">
        <f t="shared" si="35"/>
        <v>10</v>
      </c>
      <c r="DF10" s="140" t="s">
        <v>153</v>
      </c>
      <c r="DG10" s="144">
        <v>8.7893518518518529E-4</v>
      </c>
      <c r="DH10" s="139">
        <v>2</v>
      </c>
      <c r="DI10" s="139" t="str">
        <f t="shared" si="36"/>
        <v>5</v>
      </c>
      <c r="DJ10" s="142">
        <f>'PB-prosinec'!L8/Závody!DG10</f>
        <v>1.0161969976297076</v>
      </c>
      <c r="DK10" s="7">
        <f t="shared" si="37"/>
        <v>10</v>
      </c>
      <c r="DL10" s="140" t="s">
        <v>222</v>
      </c>
      <c r="DM10" s="144">
        <v>1.0931712962962963E-3</v>
      </c>
      <c r="DN10" s="139">
        <v>3</v>
      </c>
      <c r="DO10" s="139" t="str">
        <f t="shared" si="38"/>
        <v>5</v>
      </c>
      <c r="DP10" s="142">
        <f>'PB-prosinec'!C8/Závody!DM10</f>
        <v>1.1985177342509266</v>
      </c>
      <c r="DQ10" s="7">
        <f t="shared" si="39"/>
        <v>10</v>
      </c>
      <c r="DR10" s="143">
        <f t="shared" si="40"/>
        <v>47</v>
      </c>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row>
    <row r="11" spans="1:262" ht="13.9" customHeight="1" thickBot="1" x14ac:dyDescent="0.25">
      <c r="A11" s="101" t="s">
        <v>137</v>
      </c>
      <c r="B11" s="9"/>
      <c r="C11" s="47"/>
      <c r="D11" s="1"/>
      <c r="E11" s="116" t="b">
        <f t="shared" si="0"/>
        <v>0</v>
      </c>
      <c r="F11" s="39" t="e">
        <f>'PB -září'!K9/Závody!C11</f>
        <v>#DIV/0!</v>
      </c>
      <c r="G11" s="117" t="e">
        <f t="shared" si="1"/>
        <v>#DIV/0!</v>
      </c>
      <c r="H11" s="9"/>
      <c r="I11" s="47"/>
      <c r="J11" s="1"/>
      <c r="K11" s="139" t="b">
        <f t="shared" si="2"/>
        <v>0</v>
      </c>
      <c r="L11" s="39" t="e">
        <f>'PB -září'!H9/Závody!I11</f>
        <v>#DIV/0!</v>
      </c>
      <c r="M11" s="7" t="e">
        <f t="shared" si="3"/>
        <v>#DIV/0!</v>
      </c>
      <c r="N11" s="9"/>
      <c r="O11" s="47"/>
      <c r="P11" s="1"/>
      <c r="Q11" s="139" t="b">
        <f t="shared" si="4"/>
        <v>0</v>
      </c>
      <c r="R11" s="39" t="e">
        <f>'PB -září'!L9/Závody!O11</f>
        <v>#DIV/0!</v>
      </c>
      <c r="S11" s="7" t="e">
        <f t="shared" si="5"/>
        <v>#DIV/0!</v>
      </c>
      <c r="T11" s="13"/>
      <c r="U11" s="143">
        <v>0</v>
      </c>
      <c r="X11" s="61" t="s">
        <v>202</v>
      </c>
      <c r="Y11" s="47">
        <v>1.1436342592592594E-3</v>
      </c>
      <c r="Z11" s="1">
        <v>11</v>
      </c>
      <c r="AA11" s="139" t="str">
        <f t="shared" si="7"/>
        <v>0</v>
      </c>
      <c r="AB11" s="16">
        <v>1</v>
      </c>
      <c r="AC11" s="7">
        <f t="shared" si="8"/>
        <v>5</v>
      </c>
      <c r="AD11" s="61" t="s">
        <v>153</v>
      </c>
      <c r="AE11" s="47">
        <v>1.0400462962962963E-3</v>
      </c>
      <c r="AF11" s="1">
        <v>10</v>
      </c>
      <c r="AG11" s="139" t="str">
        <f t="shared" si="9"/>
        <v>1</v>
      </c>
      <c r="AH11" s="142">
        <v>1</v>
      </c>
      <c r="AI11" s="7">
        <f t="shared" si="10"/>
        <v>5</v>
      </c>
      <c r="AJ11" s="61" t="s">
        <v>203</v>
      </c>
      <c r="AK11" s="47">
        <v>1.119560185185185E-3</v>
      </c>
      <c r="AL11" s="1">
        <v>15</v>
      </c>
      <c r="AM11" s="139" t="str">
        <f t="shared" si="11"/>
        <v>0</v>
      </c>
      <c r="AN11" s="39">
        <f>'PB-říjen'!Q9/Závody!AK11</f>
        <v>1.0631655122505945</v>
      </c>
      <c r="AO11" s="7">
        <f t="shared" si="12"/>
        <v>10</v>
      </c>
      <c r="AP11" s="41">
        <f t="shared" si="13"/>
        <v>21</v>
      </c>
      <c r="AR11" s="9" t="s">
        <v>160</v>
      </c>
      <c r="AS11" s="47">
        <v>1.2769675925925926E-3</v>
      </c>
      <c r="AT11" s="1">
        <v>5</v>
      </c>
      <c r="AU11" s="139" t="str">
        <f t="shared" si="14"/>
        <v>3</v>
      </c>
      <c r="AV11" s="16">
        <f>'PB-říjen2'!I9/Závody!AS11</f>
        <v>1.0760445934922507</v>
      </c>
      <c r="AW11" s="7">
        <f t="shared" si="15"/>
        <v>10</v>
      </c>
      <c r="AX11" s="9" t="s">
        <v>158</v>
      </c>
      <c r="AY11" s="47">
        <v>4.3935185185185185E-4</v>
      </c>
      <c r="AZ11" s="1">
        <v>8</v>
      </c>
      <c r="BA11" s="139" t="str">
        <f t="shared" si="16"/>
        <v>2</v>
      </c>
      <c r="BB11" s="39">
        <f>'PB-říjen2'!K9/Závody!AY11</f>
        <v>1.0553213909378294</v>
      </c>
      <c r="BC11" s="7">
        <f t="shared" si="17"/>
        <v>10</v>
      </c>
      <c r="BD11" s="9" t="s">
        <v>154</v>
      </c>
      <c r="BE11" s="47">
        <v>5.8344907407407401E-4</v>
      </c>
      <c r="BF11" s="1">
        <v>6</v>
      </c>
      <c r="BG11" s="139" t="str">
        <f t="shared" si="18"/>
        <v>3</v>
      </c>
      <c r="BH11" s="39">
        <f>'PB-říjen2'!H9/Závody!BE11</f>
        <v>1.0414600277722674</v>
      </c>
      <c r="BI11" s="7">
        <f t="shared" si="19"/>
        <v>10</v>
      </c>
      <c r="BJ11" s="40">
        <f t="shared" si="20"/>
        <v>38</v>
      </c>
      <c r="BL11" s="140" t="s">
        <v>152</v>
      </c>
      <c r="BM11" s="144">
        <v>5.2152777777777777E-4</v>
      </c>
      <c r="BN11" s="139">
        <v>3</v>
      </c>
      <c r="BO11" s="139" t="str">
        <f t="shared" si="21"/>
        <v>10</v>
      </c>
      <c r="BP11" s="142">
        <f>'PB-listopad'!B9/Závody!BM11</f>
        <v>1.0306258322237016</v>
      </c>
      <c r="BQ11" s="7">
        <f t="shared" si="22"/>
        <v>10</v>
      </c>
      <c r="BR11" s="140" t="s">
        <v>154</v>
      </c>
      <c r="BS11" s="144">
        <v>5.6932870370370373E-4</v>
      </c>
      <c r="BT11" s="139">
        <v>5</v>
      </c>
      <c r="BU11" s="139" t="str">
        <f t="shared" si="23"/>
        <v>6</v>
      </c>
      <c r="BV11" s="39">
        <f>'PB-listopad'!H9/Závody!BS11</f>
        <v>1.0248017889815002</v>
      </c>
      <c r="BW11" s="7">
        <f t="shared" si="24"/>
        <v>10</v>
      </c>
      <c r="BX11" s="140" t="s">
        <v>158</v>
      </c>
      <c r="BY11" s="144">
        <v>4.3159722222222216E-4</v>
      </c>
      <c r="BZ11" s="139">
        <v>8</v>
      </c>
      <c r="CA11" s="139" t="str">
        <f t="shared" si="41"/>
        <v>4</v>
      </c>
      <c r="CB11" s="39">
        <f>'PB-listopad'!K9/Závody!BY11</f>
        <v>1.0179672834540092</v>
      </c>
      <c r="CC11" s="7">
        <f t="shared" si="25"/>
        <v>10</v>
      </c>
      <c r="CD11" s="143">
        <f t="shared" si="42"/>
        <v>50</v>
      </c>
      <c r="CF11" s="140" t="s">
        <v>152</v>
      </c>
      <c r="CG11" s="144">
        <v>5.0543981481481479E-4</v>
      </c>
      <c r="CH11" s="139">
        <v>10</v>
      </c>
      <c r="CI11" s="139" t="str">
        <f t="shared" si="27"/>
        <v>3</v>
      </c>
      <c r="CJ11" s="142">
        <f>'PB-listopad2'!B9/Závody!CG11</f>
        <v>1.031829631325853</v>
      </c>
      <c r="CK11" s="7">
        <f t="shared" si="28"/>
        <v>10</v>
      </c>
      <c r="CL11" s="140" t="s">
        <v>161</v>
      </c>
      <c r="CM11" s="144">
        <v>2.4003472222222226E-3</v>
      </c>
      <c r="CN11" s="139">
        <v>17</v>
      </c>
      <c r="CO11" s="139" t="str">
        <f t="shared" si="29"/>
        <v>0</v>
      </c>
      <c r="CP11" s="39">
        <f>'PB-listopad2'!R9/Závody!CM11</f>
        <v>1.0368870244466946</v>
      </c>
      <c r="CQ11" s="7">
        <f t="shared" si="30"/>
        <v>10</v>
      </c>
      <c r="CR11" s="140" t="s">
        <v>203</v>
      </c>
      <c r="CS11" s="144">
        <v>1.0952546296296298E-3</v>
      </c>
      <c r="CT11" s="139">
        <v>22</v>
      </c>
      <c r="CU11" s="139" t="str">
        <f t="shared" si="31"/>
        <v>0</v>
      </c>
      <c r="CV11" s="39">
        <f>'PB-listopad2'!Q9/Závody!CS11</f>
        <v>1.0221916939659723</v>
      </c>
      <c r="CW11" s="7">
        <f t="shared" si="32"/>
        <v>10</v>
      </c>
      <c r="CX11" s="143">
        <f t="shared" si="33"/>
        <v>33</v>
      </c>
      <c r="CZ11" s="140" t="s">
        <v>202</v>
      </c>
      <c r="DA11" s="144">
        <v>1.0921296296296297E-3</v>
      </c>
      <c r="DB11" s="139">
        <v>7</v>
      </c>
      <c r="DC11" s="139" t="str">
        <f t="shared" si="34"/>
        <v>2</v>
      </c>
      <c r="DD11" s="142">
        <f>'PB-prosinec'!F9/Závody!DA11</f>
        <v>1.0471598134802882</v>
      </c>
      <c r="DE11" s="7">
        <f t="shared" si="35"/>
        <v>10</v>
      </c>
      <c r="DF11" s="140" t="s">
        <v>153</v>
      </c>
      <c r="DG11" s="144">
        <v>9.662037037037036E-4</v>
      </c>
      <c r="DH11" s="139">
        <v>11</v>
      </c>
      <c r="DI11" s="139" t="str">
        <f t="shared" si="36"/>
        <v>0</v>
      </c>
      <c r="DJ11" s="142">
        <f>'PB-prosinec'!L9/Závody!DG11</f>
        <v>1.0344992812649738</v>
      </c>
      <c r="DK11" s="7">
        <f t="shared" si="37"/>
        <v>10</v>
      </c>
      <c r="DL11" s="140" t="s">
        <v>161</v>
      </c>
      <c r="DM11" s="144">
        <v>2.4185185185185186E-3</v>
      </c>
      <c r="DN11" s="139">
        <v>8</v>
      </c>
      <c r="DO11" s="139" t="str">
        <f t="shared" si="38"/>
        <v>2</v>
      </c>
      <c r="DP11" s="142">
        <f>'PB-prosinec'!R9/Závody!DM11</f>
        <v>0.99248660030627878</v>
      </c>
      <c r="DQ11" s="7">
        <f t="shared" si="39"/>
        <v>5</v>
      </c>
      <c r="DR11" s="143">
        <f t="shared" si="40"/>
        <v>29</v>
      </c>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row>
    <row r="12" spans="1:262" ht="13.9" customHeight="1" thickBot="1" x14ac:dyDescent="0.25">
      <c r="A12" s="101" t="s">
        <v>155</v>
      </c>
      <c r="B12" s="140"/>
      <c r="C12" s="144"/>
      <c r="D12" s="139"/>
      <c r="E12" s="116" t="b">
        <f t="shared" si="0"/>
        <v>0</v>
      </c>
      <c r="F12" s="39" t="e">
        <f>'PB -září'!#REF!/Závody!C12</f>
        <v>#REF!</v>
      </c>
      <c r="G12" s="117" t="e">
        <f t="shared" si="1"/>
        <v>#REF!</v>
      </c>
      <c r="H12" s="140"/>
      <c r="I12" s="144"/>
      <c r="J12" s="139"/>
      <c r="K12" s="139" t="b">
        <f t="shared" si="2"/>
        <v>0</v>
      </c>
      <c r="L12" s="39" t="e">
        <f>'PB -září'!#REF!/Závody!I12</f>
        <v>#REF!</v>
      </c>
      <c r="M12" s="7" t="e">
        <f t="shared" si="3"/>
        <v>#REF!</v>
      </c>
      <c r="N12" s="140"/>
      <c r="O12" s="144"/>
      <c r="P12" s="139"/>
      <c r="Q12" s="139" t="b">
        <f t="shared" si="4"/>
        <v>0</v>
      </c>
      <c r="R12" s="39" t="e">
        <f>'PB -září'!#REF!/Závody!O12</f>
        <v>#REF!</v>
      </c>
      <c r="S12" s="7" t="e">
        <f t="shared" si="5"/>
        <v>#REF!</v>
      </c>
      <c r="T12" s="13"/>
      <c r="U12" s="143">
        <v>0</v>
      </c>
      <c r="X12" s="61"/>
      <c r="Y12" s="144"/>
      <c r="Z12" s="139"/>
      <c r="AA12" s="139" t="b">
        <f t="shared" si="7"/>
        <v>0</v>
      </c>
      <c r="AB12" s="142" t="e">
        <f>'PB -září'!#REF!/Závody!Y12</f>
        <v>#REF!</v>
      </c>
      <c r="AC12" s="7" t="e">
        <f t="shared" si="8"/>
        <v>#REF!</v>
      </c>
      <c r="AD12" s="61"/>
      <c r="AE12" s="144"/>
      <c r="AF12" s="139"/>
      <c r="AG12" s="139" t="b">
        <f t="shared" si="9"/>
        <v>0</v>
      </c>
      <c r="AH12" s="142" t="e">
        <f>'PB -září'!#REF!/Závody!AE12</f>
        <v>#REF!</v>
      </c>
      <c r="AI12" s="7" t="e">
        <f t="shared" si="10"/>
        <v>#REF!</v>
      </c>
      <c r="AJ12" s="61"/>
      <c r="AK12" s="144"/>
      <c r="AL12" s="139"/>
      <c r="AM12" s="139" t="b">
        <f t="shared" si="11"/>
        <v>0</v>
      </c>
      <c r="AN12" s="39" t="e">
        <f>'PB -září'!#REF!/Závody!AK12</f>
        <v>#REF!</v>
      </c>
      <c r="AO12" s="7" t="e">
        <f t="shared" si="12"/>
        <v>#REF!</v>
      </c>
      <c r="AP12" s="41">
        <v>0</v>
      </c>
      <c r="AR12" s="140" t="s">
        <v>154</v>
      </c>
      <c r="AS12" s="144">
        <v>6.4594907407407407E-4</v>
      </c>
      <c r="AT12" s="139">
        <v>12</v>
      </c>
      <c r="AU12" s="139" t="str">
        <f t="shared" si="14"/>
        <v>0</v>
      </c>
      <c r="AV12" s="142">
        <f>'PB-říjen2'!H10/Závody!AS12</f>
        <v>1.0953234187421608</v>
      </c>
      <c r="AW12" s="7">
        <f t="shared" si="15"/>
        <v>10</v>
      </c>
      <c r="AX12" s="140" t="s">
        <v>160</v>
      </c>
      <c r="AY12" s="144">
        <v>1.4355324074074073E-3</v>
      </c>
      <c r="AZ12" s="139">
        <v>11</v>
      </c>
      <c r="BA12" s="139" t="str">
        <f t="shared" si="16"/>
        <v>0</v>
      </c>
      <c r="BB12" s="39">
        <v>1</v>
      </c>
      <c r="BC12" s="7">
        <f t="shared" si="17"/>
        <v>5</v>
      </c>
      <c r="BD12" s="140" t="s">
        <v>202</v>
      </c>
      <c r="BE12" s="144">
        <v>1.2752314814814816E-3</v>
      </c>
      <c r="BF12" s="139">
        <v>12</v>
      </c>
      <c r="BG12" s="139" t="str">
        <f t="shared" si="18"/>
        <v>0</v>
      </c>
      <c r="BH12" s="39">
        <v>1</v>
      </c>
      <c r="BI12" s="7">
        <f t="shared" si="19"/>
        <v>5</v>
      </c>
      <c r="BJ12" s="143">
        <f t="shared" si="20"/>
        <v>20</v>
      </c>
      <c r="BL12" s="140" t="s">
        <v>160</v>
      </c>
      <c r="BM12" s="144">
        <v>1.3629629629629632E-3</v>
      </c>
      <c r="BN12" s="139">
        <v>7</v>
      </c>
      <c r="BO12" s="139" t="str">
        <f t="shared" si="21"/>
        <v>4</v>
      </c>
      <c r="BP12" s="142">
        <f>'PB-listopad'!I10/Závody!BM12</f>
        <v>1.053243885869565</v>
      </c>
      <c r="BQ12" s="7">
        <f t="shared" si="22"/>
        <v>10</v>
      </c>
      <c r="BR12" s="140" t="s">
        <v>154</v>
      </c>
      <c r="BS12" s="144">
        <v>6.2465277777777768E-4</v>
      </c>
      <c r="BT12" s="139">
        <v>8</v>
      </c>
      <c r="BU12" s="139" t="str">
        <f t="shared" si="23"/>
        <v>4</v>
      </c>
      <c r="BV12" s="39">
        <f>'PB-listopad'!H10/Závody!BS12</f>
        <v>1.0340930146377618</v>
      </c>
      <c r="BW12" s="7">
        <f t="shared" si="24"/>
        <v>10</v>
      </c>
      <c r="BX12" s="140" t="s">
        <v>156</v>
      </c>
      <c r="BY12" s="144">
        <v>5.5497685185185185E-4</v>
      </c>
      <c r="BZ12" s="139">
        <v>9</v>
      </c>
      <c r="CA12" s="139" t="str">
        <f t="shared" si="41"/>
        <v>2</v>
      </c>
      <c r="CB12" s="39">
        <f>'PB-listopad'!E10/Závody!BY12</f>
        <v>1.092179353493222</v>
      </c>
      <c r="CC12" s="7">
        <f t="shared" si="25"/>
        <v>10</v>
      </c>
      <c r="CD12" s="143">
        <f t="shared" si="42"/>
        <v>40</v>
      </c>
      <c r="CF12" s="140" t="s">
        <v>154</v>
      </c>
      <c r="CG12" s="144">
        <v>6.0277777777777771E-4</v>
      </c>
      <c r="CH12" s="139">
        <v>23</v>
      </c>
      <c r="CI12" s="139" t="str">
        <f t="shared" si="27"/>
        <v>0</v>
      </c>
      <c r="CJ12" s="142">
        <f>'PB-listopad2'!H10/Závody!CG12</f>
        <v>1.036290322580645</v>
      </c>
      <c r="CK12" s="7">
        <f t="shared" si="28"/>
        <v>10</v>
      </c>
      <c r="CL12" s="140" t="s">
        <v>160</v>
      </c>
      <c r="CM12" s="144">
        <v>1.3215277777777776E-3</v>
      </c>
      <c r="CN12" s="139">
        <v>25</v>
      </c>
      <c r="CO12" s="139" t="str">
        <f t="shared" si="29"/>
        <v>0</v>
      </c>
      <c r="CP12" s="39">
        <f>'PB-listopad2'!I10/Závody!CM12</f>
        <v>1.0225959012086181</v>
      </c>
      <c r="CQ12" s="7">
        <f t="shared" si="30"/>
        <v>10</v>
      </c>
      <c r="CR12" s="140" t="s">
        <v>202</v>
      </c>
      <c r="CS12" s="144">
        <v>1.2366898148148148E-3</v>
      </c>
      <c r="CT12" s="139">
        <v>40</v>
      </c>
      <c r="CU12" s="139" t="str">
        <f t="shared" si="31"/>
        <v>0</v>
      </c>
      <c r="CV12" s="39">
        <f>'PB-listopad2'!F10/Závody!CS12</f>
        <v>0.977912962096397</v>
      </c>
      <c r="CW12" s="7">
        <f t="shared" si="32"/>
        <v>1</v>
      </c>
      <c r="CX12" s="143">
        <f t="shared" si="33"/>
        <v>21</v>
      </c>
      <c r="CZ12" s="140"/>
      <c r="DA12" s="144"/>
      <c r="DB12" s="139"/>
      <c r="DC12" s="139" t="b">
        <f t="shared" si="34"/>
        <v>0</v>
      </c>
      <c r="DD12" s="142" t="e">
        <f>'PB-prosinec'!C10/Závody!DA12</f>
        <v>#DIV/0!</v>
      </c>
      <c r="DE12" s="7" t="e">
        <f t="shared" si="35"/>
        <v>#DIV/0!</v>
      </c>
      <c r="DF12" s="140"/>
      <c r="DG12" s="144"/>
      <c r="DH12" s="139"/>
      <c r="DI12" s="139" t="b">
        <f t="shared" si="36"/>
        <v>0</v>
      </c>
      <c r="DJ12" s="142" t="e">
        <f>'PB-prosinec'!I10/Závody!DG12</f>
        <v>#DIV/0!</v>
      </c>
      <c r="DK12" s="7" t="e">
        <f t="shared" si="37"/>
        <v>#DIV/0!</v>
      </c>
      <c r="DL12" s="140"/>
      <c r="DM12" s="144"/>
      <c r="DN12" s="139"/>
      <c r="DO12" s="139" t="b">
        <f t="shared" si="38"/>
        <v>0</v>
      </c>
      <c r="DP12" s="142" t="e">
        <f>'PB-prosinec'!O10/Závody!DM12</f>
        <v>#DIV/0!</v>
      </c>
      <c r="DQ12" s="7" t="e">
        <f t="shared" si="39"/>
        <v>#DIV/0!</v>
      </c>
      <c r="DR12" s="143">
        <v>0</v>
      </c>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row>
    <row r="13" spans="1:262" ht="13.5" thickBot="1" x14ac:dyDescent="0.25">
      <c r="A13" s="102" t="s">
        <v>118</v>
      </c>
      <c r="B13" s="140" t="s">
        <v>152</v>
      </c>
      <c r="C13" s="144">
        <v>4.8877314814814812E-4</v>
      </c>
      <c r="D13" s="139">
        <v>3</v>
      </c>
      <c r="E13" s="116" t="str">
        <f t="shared" si="0"/>
        <v>5</v>
      </c>
      <c r="F13" s="39">
        <f>'PB -září'!B11/Závody!C13</f>
        <v>1.0037887757518353</v>
      </c>
      <c r="G13" s="117">
        <f t="shared" si="1"/>
        <v>7</v>
      </c>
      <c r="H13" s="140" t="s">
        <v>154</v>
      </c>
      <c r="I13" s="144">
        <v>5.6481481481481476E-4</v>
      </c>
      <c r="J13" s="139">
        <v>5</v>
      </c>
      <c r="K13" s="139" t="str">
        <f t="shared" si="2"/>
        <v>3</v>
      </c>
      <c r="L13" s="39">
        <f>'PB -září'!H11/Závody!I13</f>
        <v>0.96803278688524608</v>
      </c>
      <c r="M13" s="7">
        <f t="shared" si="3"/>
        <v>0</v>
      </c>
      <c r="N13" s="140" t="s">
        <v>158</v>
      </c>
      <c r="O13" s="144">
        <v>4.1979166666666667E-4</v>
      </c>
      <c r="P13" s="139">
        <v>5</v>
      </c>
      <c r="Q13" s="139" t="str">
        <f t="shared" si="4"/>
        <v>3</v>
      </c>
      <c r="R13" s="39">
        <f>'PB -září'!K11/Závody!O13</f>
        <v>0.9867659222497932</v>
      </c>
      <c r="S13" s="7">
        <f t="shared" si="5"/>
        <v>3</v>
      </c>
      <c r="T13" s="13"/>
      <c r="U13" s="143">
        <f t="shared" ref="U13" si="43">E13+G13+K13+M13+Q13+S13+T13</f>
        <v>21</v>
      </c>
      <c r="X13" s="61" t="s">
        <v>153</v>
      </c>
      <c r="Y13" s="144">
        <v>9.430555555555556E-4</v>
      </c>
      <c r="Z13" s="139">
        <v>6</v>
      </c>
      <c r="AA13" s="139" t="str">
        <f t="shared" si="7"/>
        <v>3</v>
      </c>
      <c r="AB13" s="142">
        <f>'PB-říjen'!L11/Závody!Y13</f>
        <v>1.0347324496809032</v>
      </c>
      <c r="AC13" s="7">
        <f t="shared" si="8"/>
        <v>10</v>
      </c>
      <c r="AD13" s="61" t="s">
        <v>152</v>
      </c>
      <c r="AE13" s="144">
        <v>4.7939814814814812E-4</v>
      </c>
      <c r="AF13" s="139">
        <v>4</v>
      </c>
      <c r="AG13" s="139" t="str">
        <f t="shared" si="9"/>
        <v>3</v>
      </c>
      <c r="AH13" s="142">
        <f>'PB-říjen'!B11/Závody!AE13</f>
        <v>1.0195557701593434</v>
      </c>
      <c r="AI13" s="7">
        <f t="shared" si="10"/>
        <v>10</v>
      </c>
      <c r="AJ13" s="61" t="s">
        <v>203</v>
      </c>
      <c r="AK13" s="144" t="s">
        <v>206</v>
      </c>
      <c r="AL13" s="139"/>
      <c r="AM13" s="139">
        <v>0</v>
      </c>
      <c r="AN13" s="39" t="e">
        <f>'PB -září'!I11/Závody!AK13</f>
        <v>#VALUE!</v>
      </c>
      <c r="AO13" s="7">
        <v>0</v>
      </c>
      <c r="AP13" s="41">
        <f t="shared" ref="AP13" si="44">AA13+AC13+AG13+AI13+AM13+AO13</f>
        <v>26</v>
      </c>
      <c r="AR13" s="140" t="s">
        <v>160</v>
      </c>
      <c r="AS13" s="144">
        <v>1.1672453703703704E-3</v>
      </c>
      <c r="AT13" s="139">
        <v>2</v>
      </c>
      <c r="AU13" s="139" t="str">
        <f t="shared" si="14"/>
        <v>5</v>
      </c>
      <c r="AV13" s="142">
        <f>'PB-říjen2'!I11/Závody!AS13</f>
        <v>1.024194348041646</v>
      </c>
      <c r="AW13" s="7">
        <f t="shared" si="15"/>
        <v>10</v>
      </c>
      <c r="AX13" s="140" t="s">
        <v>158</v>
      </c>
      <c r="AY13" s="144">
        <v>4.1516203703703702E-4</v>
      </c>
      <c r="AZ13" s="139">
        <v>3</v>
      </c>
      <c r="BA13" s="139" t="str">
        <f t="shared" si="16"/>
        <v>5</v>
      </c>
      <c r="BB13" s="39">
        <f>'PB-říjen2'!K11/AY13</f>
        <v>0.9977697240033454</v>
      </c>
      <c r="BC13" s="7">
        <f t="shared" si="17"/>
        <v>5</v>
      </c>
      <c r="BD13" s="140" t="s">
        <v>152</v>
      </c>
      <c r="BE13" s="144">
        <v>4.9027777777777774E-4</v>
      </c>
      <c r="BF13" s="139">
        <v>2</v>
      </c>
      <c r="BG13" s="139" t="str">
        <f t="shared" si="18"/>
        <v>5</v>
      </c>
      <c r="BH13" s="39">
        <f>'PB-říjen2'!B11/Závody!BE13</f>
        <v>0.97780925401322005</v>
      </c>
      <c r="BI13" s="7">
        <f t="shared" si="19"/>
        <v>1</v>
      </c>
      <c r="BJ13" s="143">
        <f t="shared" ref="BJ13" si="45">AU13+AW13+BA13+BC13+BG13+BI13</f>
        <v>31</v>
      </c>
      <c r="BL13" s="140" t="s">
        <v>222</v>
      </c>
      <c r="BM13" s="144">
        <v>1.0518518518518518E-3</v>
      </c>
      <c r="BN13" s="139">
        <v>1</v>
      </c>
      <c r="BO13" s="139" t="str">
        <f t="shared" si="21"/>
        <v>14</v>
      </c>
      <c r="BP13" s="142">
        <f>'PB-listopad'!C11/Závody!BM13</f>
        <v>1.079005281690141</v>
      </c>
      <c r="BQ13" s="7">
        <f t="shared" si="22"/>
        <v>10</v>
      </c>
      <c r="BR13" s="140" t="s">
        <v>152</v>
      </c>
      <c r="BS13" s="144">
        <v>4.4525462962962965E-4</v>
      </c>
      <c r="BT13" s="139">
        <v>1</v>
      </c>
      <c r="BU13" s="139" t="str">
        <f t="shared" si="23"/>
        <v>14</v>
      </c>
      <c r="BV13" s="39">
        <f>'PB-listopad'!B11/Závody!BS13</f>
        <v>1.0766831297114634</v>
      </c>
      <c r="BW13" s="7">
        <f t="shared" si="24"/>
        <v>10</v>
      </c>
      <c r="BX13" s="140" t="s">
        <v>154</v>
      </c>
      <c r="BY13" s="144">
        <v>5.2928240740740746E-4</v>
      </c>
      <c r="BZ13" s="139">
        <v>2</v>
      </c>
      <c r="CA13" s="139" t="str">
        <f t="shared" si="41"/>
        <v>10</v>
      </c>
      <c r="CB13" s="39">
        <f>'PB-listopad'!H11/Závody!BY13</f>
        <v>1.0330198994095781</v>
      </c>
      <c r="CC13" s="141">
        <f t="shared" ref="CC13" si="46">IF(CB13&gt;101.5%,7,IF(CB13&gt;100%,5,IF(CB13&gt;99%,3,IF(CB13&gt;98%,2,IF(CB13&gt;97%,1,0)))))</f>
        <v>7</v>
      </c>
      <c r="CD13" s="143">
        <f t="shared" ref="CD13" si="47">BO13+BQ13+BU13+BW13+CA13+CC13</f>
        <v>65</v>
      </c>
      <c r="CF13" s="140" t="s">
        <v>152</v>
      </c>
      <c r="CG13" s="144">
        <v>4.5682870370370365E-4</v>
      </c>
      <c r="CH13" s="139">
        <v>3</v>
      </c>
      <c r="CI13" s="139" t="str">
        <f t="shared" si="27"/>
        <v>15</v>
      </c>
      <c r="CJ13" s="142">
        <f>'PB-listopad2'!B11/Závody!CG13</f>
        <v>0.97466430200152032</v>
      </c>
      <c r="CK13" s="7">
        <f t="shared" si="28"/>
        <v>1</v>
      </c>
      <c r="CL13" s="140" t="s">
        <v>222</v>
      </c>
      <c r="CM13" s="144">
        <v>1.0873842592592593E-3</v>
      </c>
      <c r="CN13" s="139">
        <v>3</v>
      </c>
      <c r="CO13" s="139" t="str">
        <f t="shared" si="29"/>
        <v>15</v>
      </c>
      <c r="CP13" s="39">
        <f>'PB-listopad2'!C11/Závody!CM13</f>
        <v>0.96732304417243209</v>
      </c>
      <c r="CQ13" s="7">
        <f t="shared" si="30"/>
        <v>0</v>
      </c>
      <c r="CR13" s="140" t="s">
        <v>154</v>
      </c>
      <c r="CS13" s="144">
        <v>5.3668981481481482E-4</v>
      </c>
      <c r="CT13" s="139">
        <v>9</v>
      </c>
      <c r="CU13" s="139" t="str">
        <f t="shared" si="31"/>
        <v>3</v>
      </c>
      <c r="CV13" s="39">
        <f>'PB-listopad2'!H11/Závody!CS13</f>
        <v>0.98619797282725907</v>
      </c>
      <c r="CW13" s="7">
        <f t="shared" si="32"/>
        <v>3</v>
      </c>
      <c r="CX13" s="143">
        <f t="shared" si="33"/>
        <v>37</v>
      </c>
      <c r="CZ13" s="140"/>
      <c r="DA13" s="144"/>
      <c r="DB13" s="139"/>
      <c r="DC13" s="139" t="b">
        <f t="shared" si="34"/>
        <v>0</v>
      </c>
      <c r="DD13" s="142" t="e">
        <f>'PB-prosinec'!C11/Závody!DA13</f>
        <v>#DIV/0!</v>
      </c>
      <c r="DE13" s="7" t="e">
        <f t="shared" si="35"/>
        <v>#DIV/0!</v>
      </c>
      <c r="DF13" s="140"/>
      <c r="DG13" s="144"/>
      <c r="DH13" s="139"/>
      <c r="DI13" s="139" t="b">
        <f t="shared" si="36"/>
        <v>0</v>
      </c>
      <c r="DJ13" s="142" t="e">
        <f>'PB-prosinec'!I11/Závody!DG13</f>
        <v>#DIV/0!</v>
      </c>
      <c r="DK13" s="7" t="e">
        <f t="shared" si="37"/>
        <v>#DIV/0!</v>
      </c>
      <c r="DL13" s="140"/>
      <c r="DM13" s="144"/>
      <c r="DN13" s="139"/>
      <c r="DO13" s="139" t="b">
        <f t="shared" si="38"/>
        <v>0</v>
      </c>
      <c r="DP13" s="142" t="e">
        <f>'PB-prosinec'!O11/Závody!DM13</f>
        <v>#DIV/0!</v>
      </c>
      <c r="DQ13" s="7" t="e">
        <f t="shared" si="39"/>
        <v>#DIV/0!</v>
      </c>
      <c r="DR13" s="143">
        <v>0</v>
      </c>
    </row>
  </sheetData>
  <mergeCells count="31">
    <mergeCell ref="CZ2:DR2"/>
    <mergeCell ref="CZ3:DE3"/>
    <mergeCell ref="DF3:DK3"/>
    <mergeCell ref="DL3:DQ3"/>
    <mergeCell ref="DR3:DR4"/>
    <mergeCell ref="B2:U2"/>
    <mergeCell ref="B3:G3"/>
    <mergeCell ref="H3:M3"/>
    <mergeCell ref="N3:S3"/>
    <mergeCell ref="T3:T4"/>
    <mergeCell ref="U3:U4"/>
    <mergeCell ref="BL2:CD2"/>
    <mergeCell ref="BL3:BQ3"/>
    <mergeCell ref="BR3:BW3"/>
    <mergeCell ref="BX3:CC3"/>
    <mergeCell ref="CD3:CD4"/>
    <mergeCell ref="X2:AP2"/>
    <mergeCell ref="X3:AC3"/>
    <mergeCell ref="AD3:AI3"/>
    <mergeCell ref="AJ3:AO3"/>
    <mergeCell ref="AP3:AP4"/>
    <mergeCell ref="AR2:BJ2"/>
    <mergeCell ref="AR3:AW3"/>
    <mergeCell ref="AX3:BC3"/>
    <mergeCell ref="BD3:BI3"/>
    <mergeCell ref="BJ3:BJ4"/>
    <mergeCell ref="CF2:CX2"/>
    <mergeCell ref="CF3:CK3"/>
    <mergeCell ref="CL3:CQ3"/>
    <mergeCell ref="CR3:CW3"/>
    <mergeCell ref="CX3:CX4"/>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zoomScale="95" zoomScaleNormal="95" workbookViewId="0">
      <pane xSplit="1" topLeftCell="B1" activePane="topRight" state="frozen"/>
      <selection pane="topRight" activeCell="A11" sqref="A11"/>
    </sheetView>
  </sheetViews>
  <sheetFormatPr defaultColWidth="9.140625" defaultRowHeight="27" customHeight="1" x14ac:dyDescent="0.2"/>
  <cols>
    <col min="1" max="1" width="21" style="126" customWidth="1"/>
    <col min="2" max="17" width="9.140625" style="86"/>
    <col min="18" max="18" width="2.140625" style="86" customWidth="1"/>
    <col min="19" max="19" width="9.28515625" style="86" customWidth="1"/>
    <col min="20" max="16384" width="9.140625" style="86"/>
  </cols>
  <sheetData>
    <row r="1" spans="1:39" ht="23.25" customHeight="1" thickBot="1" x14ac:dyDescent="0.25">
      <c r="B1" s="422" t="s">
        <v>182</v>
      </c>
      <c r="C1" s="378"/>
      <c r="D1" s="378"/>
      <c r="E1" s="378"/>
      <c r="F1" s="378"/>
      <c r="G1" s="378"/>
      <c r="H1" s="378"/>
      <c r="I1" s="378"/>
      <c r="J1" s="378"/>
      <c r="K1" s="378"/>
      <c r="L1" s="378"/>
      <c r="M1" s="378"/>
      <c r="N1" s="378"/>
      <c r="O1" s="378"/>
      <c r="P1" s="378"/>
      <c r="Q1" s="378"/>
      <c r="S1" s="422"/>
      <c r="T1" s="378"/>
      <c r="U1" s="378"/>
      <c r="V1" s="378"/>
      <c r="W1" s="378"/>
      <c r="X1" s="378"/>
      <c r="Y1" s="378"/>
      <c r="Z1" s="378"/>
      <c r="AA1" s="378"/>
      <c r="AB1" s="378"/>
      <c r="AC1" s="378"/>
      <c r="AD1" s="378"/>
      <c r="AE1" s="378"/>
      <c r="AF1" s="378"/>
      <c r="AG1" s="378"/>
      <c r="AH1" s="378"/>
      <c r="AI1" s="378"/>
      <c r="AJ1" s="378"/>
      <c r="AK1" s="378"/>
      <c r="AL1" s="378"/>
      <c r="AM1" s="378"/>
    </row>
    <row r="2" spans="1:39" ht="18" customHeight="1" thickBot="1" x14ac:dyDescent="0.25">
      <c r="A2" s="409" t="s">
        <v>30</v>
      </c>
      <c r="B2" s="424" t="s">
        <v>181</v>
      </c>
      <c r="C2" s="425"/>
      <c r="D2" s="425"/>
      <c r="E2" s="425"/>
      <c r="F2" s="426"/>
      <c r="G2" s="424"/>
      <c r="H2" s="425"/>
      <c r="I2" s="425"/>
      <c r="J2" s="425"/>
      <c r="K2" s="426"/>
      <c r="L2" s="424"/>
      <c r="M2" s="425"/>
      <c r="N2" s="425"/>
      <c r="O2" s="425"/>
      <c r="P2" s="426"/>
      <c r="Q2" s="409" t="s">
        <v>28</v>
      </c>
      <c r="S2" s="424"/>
      <c r="T2" s="425"/>
      <c r="U2" s="425"/>
      <c r="V2" s="425"/>
      <c r="W2" s="426"/>
      <c r="X2" s="424"/>
      <c r="Y2" s="425"/>
      <c r="Z2" s="425"/>
      <c r="AA2" s="425"/>
      <c r="AB2" s="426"/>
      <c r="AC2" s="424"/>
      <c r="AD2" s="425"/>
      <c r="AE2" s="425"/>
      <c r="AF2" s="425"/>
      <c r="AG2" s="426"/>
      <c r="AH2" s="424"/>
      <c r="AI2" s="425"/>
      <c r="AJ2" s="425"/>
      <c r="AK2" s="425"/>
      <c r="AL2" s="426"/>
      <c r="AM2" s="409" t="s">
        <v>28</v>
      </c>
    </row>
    <row r="3" spans="1:39" s="127" customFormat="1" ht="27" customHeight="1" thickBot="1" x14ac:dyDescent="0.25">
      <c r="A3" s="423"/>
      <c r="B3" s="124" t="s">
        <v>25</v>
      </c>
      <c r="C3" s="125" t="s">
        <v>26</v>
      </c>
      <c r="D3" s="125" t="s">
        <v>27</v>
      </c>
      <c r="E3" s="125" t="s">
        <v>37</v>
      </c>
      <c r="F3" s="125" t="s">
        <v>38</v>
      </c>
      <c r="G3" s="124" t="s">
        <v>25</v>
      </c>
      <c r="H3" s="125" t="s">
        <v>26</v>
      </c>
      <c r="I3" s="125" t="s">
        <v>27</v>
      </c>
      <c r="J3" s="125" t="s">
        <v>37</v>
      </c>
      <c r="K3" s="125" t="s">
        <v>38</v>
      </c>
      <c r="L3" s="124" t="s">
        <v>25</v>
      </c>
      <c r="M3" s="125" t="s">
        <v>26</v>
      </c>
      <c r="N3" s="125" t="s">
        <v>27</v>
      </c>
      <c r="O3" s="125" t="s">
        <v>37</v>
      </c>
      <c r="P3" s="125" t="s">
        <v>38</v>
      </c>
      <c r="Q3" s="413"/>
      <c r="S3" s="124" t="s">
        <v>25</v>
      </c>
      <c r="T3" s="125" t="s">
        <v>26</v>
      </c>
      <c r="U3" s="125" t="s">
        <v>27</v>
      </c>
      <c r="V3" s="125" t="s">
        <v>37</v>
      </c>
      <c r="W3" s="125" t="s">
        <v>38</v>
      </c>
      <c r="X3" s="124" t="s">
        <v>25</v>
      </c>
      <c r="Y3" s="125" t="s">
        <v>26</v>
      </c>
      <c r="Z3" s="125" t="s">
        <v>27</v>
      </c>
      <c r="AA3" s="125" t="s">
        <v>37</v>
      </c>
      <c r="AB3" s="125" t="s">
        <v>38</v>
      </c>
      <c r="AC3" s="124" t="s">
        <v>25</v>
      </c>
      <c r="AD3" s="125" t="s">
        <v>26</v>
      </c>
      <c r="AE3" s="125" t="s">
        <v>27</v>
      </c>
      <c r="AF3" s="125" t="s">
        <v>37</v>
      </c>
      <c r="AG3" s="125" t="s">
        <v>38</v>
      </c>
      <c r="AH3" s="124" t="s">
        <v>25</v>
      </c>
      <c r="AI3" s="125" t="s">
        <v>26</v>
      </c>
      <c r="AJ3" s="125" t="s">
        <v>27</v>
      </c>
      <c r="AK3" s="125" t="s">
        <v>37</v>
      </c>
      <c r="AL3" s="125" t="s">
        <v>38</v>
      </c>
      <c r="AM3" s="413"/>
    </row>
    <row r="4" spans="1:39" ht="18" customHeight="1" thickBot="1" x14ac:dyDescent="0.25">
      <c r="A4" s="112" t="s">
        <v>115</v>
      </c>
      <c r="B4" s="14"/>
      <c r="C4" s="6"/>
      <c r="D4" s="6" t="b">
        <f t="shared" ref="D4:D9" si="0">IF(C4&gt;7,"0",IF(C4&gt;5,"1",IF(C4&gt;3,"2",IF(C4=3,"4",IF(C4=2,"5",IF(C4=1,"7"))))))</f>
        <v>0</v>
      </c>
      <c r="E4" s="17" t="e">
        <f>'PB -září'!R3/'Závody PKB'!B4</f>
        <v>#DIV/0!</v>
      </c>
      <c r="F4" s="7" t="e">
        <f>IF(E4&gt;101.5%,7,IF(E4&gt;100%,5,IF(E4&gt;99%,3,IF(E4&gt;98%,2,IF(E4&gt;97%,1,0)))))</f>
        <v>#DIV/0!</v>
      </c>
      <c r="G4" s="14"/>
      <c r="H4" s="6"/>
      <c r="I4" s="6" t="b">
        <f t="shared" ref="I4" si="1">IF(H4&gt;7,"0",IF(H4&gt;5,"1",IF(H4&gt;3,"2",IF(H4=3,"4",IF(H4=2,"5",IF(H4=1,"7"))))))</f>
        <v>0</v>
      </c>
      <c r="J4" s="17" t="e">
        <f>'PB -září'!C3/'Závody PKB'!G4</f>
        <v>#DIV/0!</v>
      </c>
      <c r="K4" s="7" t="e">
        <f>IF(J4&gt;101.5%,7,IF(J4&gt;100%,5,IF(J4&gt;99%,3,IF(J4&gt;98%,2,IF(J4&gt;97%,1,0)))))</f>
        <v>#DIV/0!</v>
      </c>
      <c r="L4" s="14"/>
      <c r="M4" s="6"/>
      <c r="N4" s="69" t="b">
        <f t="shared" ref="N4:N9" si="2">IF(M4&gt;7,"0",IF(M4&gt;5,"1",IF(M4&gt;3,"2",IF(M4=3,"4",IF(M4=2,"5",IF(M4=1,"7"))))))</f>
        <v>0</v>
      </c>
      <c r="O4" s="17" t="e">
        <f>'PB -září'!K3/'Závody PKB'!L4</f>
        <v>#DIV/0!</v>
      </c>
      <c r="P4" s="7" t="e">
        <f>IF(O4&gt;101.5%,7,IF(O4&gt;100%,5,IF(O4&gt;99%,3,IF(O4&gt;98%,2,IF(O4&gt;97%,1,0)))))</f>
        <v>#DIV/0!</v>
      </c>
      <c r="Q4" s="12" t="e">
        <f>D4+F4+I4+K4+N4+P4</f>
        <v>#DIV/0!</v>
      </c>
      <c r="S4" s="14"/>
      <c r="T4" s="6"/>
      <c r="U4" s="6" t="b">
        <f t="shared" ref="U4:U10" si="3">IF(T4&gt;7,"0",IF(T4&gt;5,"1",IF(T4&gt;3,"2",IF(T4=3,"4",IF(T4=2,"5",IF(T4=1,"7"))))))</f>
        <v>0</v>
      </c>
      <c r="V4" s="17" t="e">
        <f>'PB-listopad'!B3/'Závody PKB'!S4</f>
        <v>#DIV/0!</v>
      </c>
      <c r="W4" s="7" t="e">
        <f>IF(V4&gt;101.5%,7,IF(V4&gt;100%,5,IF(V4&gt;99%,3,IF(V4&gt;98%,2,IF(V4&gt;97%,1,0)))))</f>
        <v>#DIV/0!</v>
      </c>
      <c r="X4" s="14"/>
      <c r="Y4" s="6"/>
      <c r="Z4" s="6" t="b">
        <f t="shared" ref="Z4:Z10" si="4">IF(Y4&gt;7,"0",IF(Y4&gt;5,"1",IF(Y4&gt;3,"2",IF(Y4=3,"4",IF(Y4=2,"5",IF(Y4=1,"7"))))))</f>
        <v>0</v>
      </c>
      <c r="AA4" s="17" t="e">
        <f>'PB-listopad'!E3/'Závody PKB'!X4</f>
        <v>#DIV/0!</v>
      </c>
      <c r="AB4" s="7" t="e">
        <f t="shared" ref="AB4:AB10" si="5">IF(AA4&gt;101.5%,7,IF(AA4&gt;100%,5,IF(AA4&gt;99%,3,IF(AA4&gt;98%,2,IF(AA4&gt;97%,1,0)))))</f>
        <v>#DIV/0!</v>
      </c>
      <c r="AC4" s="14"/>
      <c r="AD4" s="6"/>
      <c r="AE4" s="69" t="b">
        <f t="shared" ref="AE4:AE10" si="6">IF(AD4&gt;7,"0",IF(AD4&gt;5,"1",IF(AD4&gt;3,"2",IF(AD4=3,"4",IF(AD4=2,"5",IF(AD4=1,"7"))))))</f>
        <v>0</v>
      </c>
      <c r="AF4" s="17" t="e">
        <f>'PB-listopad'!H3/'Závody PKB'!AC4</f>
        <v>#DIV/0!</v>
      </c>
      <c r="AG4" s="7" t="e">
        <f>IF(AF4&gt;101.5%,7,IF(AF4&gt;100%,5,IF(AF4&gt;99%,3,IF(AF4&gt;98%,2,IF(AF4&gt;97%,1,0)))))</f>
        <v>#DIV/0!</v>
      </c>
      <c r="AH4" s="14"/>
      <c r="AI4" s="6"/>
      <c r="AJ4" s="69" t="b">
        <f t="shared" ref="AJ4:AJ10" si="7">IF(AI4&gt;7,"0",IF(AI4&gt;5,"1",IF(AI4&gt;3,"2",IF(AI4=3,"4",IF(AI4=2,"5",IF(AI4=1,"7"))))))</f>
        <v>0</v>
      </c>
      <c r="AK4" s="17" t="e">
        <f>'PB-listopad'!K3/'Závody PKB'!AH4</f>
        <v>#DIV/0!</v>
      </c>
      <c r="AL4" s="7" t="e">
        <f>IF(AK4&gt;101.5%,7,IF(AK4&gt;100%,5,IF(AK4&gt;99%,3,IF(AK4&gt;98%,2,IF(AK4&gt;97%,1,0)))))</f>
        <v>#DIV/0!</v>
      </c>
      <c r="AM4" s="12" t="e">
        <f>U4+W4+Z4+AB4+AE4+AG4+AJ4+AL4</f>
        <v>#DIV/0!</v>
      </c>
    </row>
    <row r="5" spans="1:39" ht="18" customHeight="1" thickBot="1" x14ac:dyDescent="0.25">
      <c r="A5" s="101" t="s">
        <v>116</v>
      </c>
      <c r="B5" s="15"/>
      <c r="C5" s="1"/>
      <c r="D5" s="1" t="b">
        <f>IF(C5&gt;7,"0",IF(C5&gt;5,"1",IF(C5&gt;3,"2",IF(C5=3,"4",IF(C5=2,"5",IF(C5=1,"7"))))))</f>
        <v>0</v>
      </c>
      <c r="E5" s="17" t="e">
        <f>'PB -září'!R4/'Závody PKB'!B5</f>
        <v>#DIV/0!</v>
      </c>
      <c r="F5" s="10" t="e">
        <f t="shared" ref="F5:F9" si="8">IF(E5&gt;101.5%,7,IF(E5&gt;100%,5,IF(E5&gt;99%,3,IF(E5&gt;98%,2,IF(E5&gt;97%,1,0)))))</f>
        <v>#DIV/0!</v>
      </c>
      <c r="G5" s="15"/>
      <c r="H5" s="139"/>
      <c r="I5" s="139" t="b">
        <f>IF(H5&gt;7,"0",IF(H5&gt;5,"1",IF(H5&gt;3,"2",IF(H5=3,"4",IF(H5=2,"5",IF(H5=1,"7"))))))</f>
        <v>0</v>
      </c>
      <c r="J5" s="17" t="e">
        <f>'PB -září'!C4/'Závody PKB'!G5</f>
        <v>#DIV/0!</v>
      </c>
      <c r="K5" s="141" t="e">
        <f t="shared" ref="K5:K10" si="9">IF(J5&gt;101.5%,7,IF(J5&gt;100%,5,IF(J5&gt;99%,3,IF(J5&gt;98%,2,IF(J5&gt;97%,1,0)))))</f>
        <v>#DIV/0!</v>
      </c>
      <c r="L5" s="15"/>
      <c r="M5" s="1"/>
      <c r="N5" s="18" t="b">
        <f t="shared" si="2"/>
        <v>0</v>
      </c>
      <c r="O5" s="17" t="e">
        <f>'PB -září'!K4/'Závody PKB'!L5</f>
        <v>#DIV/0!</v>
      </c>
      <c r="P5" s="10" t="e">
        <f t="shared" ref="P5:P9" si="10">IF(O5&gt;101.5%,7,IF(O5&gt;100%,5,IF(O5&gt;99%,3,IF(O5&gt;98%,2,IF(O5&gt;97%,1,0)))))</f>
        <v>#DIV/0!</v>
      </c>
      <c r="Q5" s="12" t="e">
        <f t="shared" ref="Q5:Q10" si="11">D5+F5+I5+K5+N5+P5</f>
        <v>#DIV/0!</v>
      </c>
      <c r="S5" s="15"/>
      <c r="T5" s="139"/>
      <c r="U5" s="6" t="b">
        <f t="shared" si="3"/>
        <v>0</v>
      </c>
      <c r="V5" s="17" t="e">
        <f>'PB-listopad'!B4/'Závody PKB'!S5</f>
        <v>#DIV/0!</v>
      </c>
      <c r="W5" s="141" t="e">
        <f t="shared" ref="W5:W10" si="12">IF(V5&gt;101.5%,7,IF(V5&gt;100%,5,IF(V5&gt;99%,3,IF(V5&gt;98%,2,IF(V5&gt;97%,1,0)))))</f>
        <v>#DIV/0!</v>
      </c>
      <c r="X5" s="15"/>
      <c r="Y5" s="139"/>
      <c r="Z5" s="6" t="b">
        <f t="shared" si="4"/>
        <v>0</v>
      </c>
      <c r="AA5" s="17" t="e">
        <f>'PB-listopad'!E4/'Závody PKB'!X5</f>
        <v>#DIV/0!</v>
      </c>
      <c r="AB5" s="141" t="e">
        <f t="shared" si="5"/>
        <v>#DIV/0!</v>
      </c>
      <c r="AC5" s="15"/>
      <c r="AD5" s="139"/>
      <c r="AE5" s="18" t="b">
        <f t="shared" si="6"/>
        <v>0</v>
      </c>
      <c r="AF5" s="17" t="e">
        <f>'PB-listopad'!H4/'Závody PKB'!AC5</f>
        <v>#DIV/0!</v>
      </c>
      <c r="AG5" s="141" t="e">
        <f t="shared" ref="AG5:AG10" si="13">IF(AF5&gt;101.5%,7,IF(AF5&gt;100%,5,IF(AF5&gt;99%,3,IF(AF5&gt;98%,2,IF(AF5&gt;97%,1,0)))))</f>
        <v>#DIV/0!</v>
      </c>
      <c r="AH5" s="15"/>
      <c r="AI5" s="139"/>
      <c r="AJ5" s="18" t="b">
        <f t="shared" si="7"/>
        <v>0</v>
      </c>
      <c r="AK5" s="17" t="e">
        <f>'PB-listopad'!K4/'Závody PKB'!AH5</f>
        <v>#DIV/0!</v>
      </c>
      <c r="AL5" s="141" t="e">
        <f t="shared" ref="AL5:AL10" si="14">IF(AK5&gt;101.5%,7,IF(AK5&gt;100%,5,IF(AK5&gt;99%,3,IF(AK5&gt;98%,2,IF(AK5&gt;97%,1,0)))))</f>
        <v>#DIV/0!</v>
      </c>
      <c r="AM5" s="12" t="e">
        <f t="shared" ref="AM5:AM10" si="15">U5+W5+Z5+AB5+AE5+AG5+AJ5+AL5</f>
        <v>#DIV/0!</v>
      </c>
    </row>
    <row r="6" spans="1:39" ht="18" customHeight="1" thickBot="1" x14ac:dyDescent="0.25">
      <c r="A6" s="101" t="s">
        <v>117</v>
      </c>
      <c r="B6" s="15"/>
      <c r="C6" s="1"/>
      <c r="D6" s="1" t="b">
        <f t="shared" si="0"/>
        <v>0</v>
      </c>
      <c r="E6" s="17" t="e">
        <f>'PB -září'!R5/'Závody PKB'!B6</f>
        <v>#DIV/0!</v>
      </c>
      <c r="F6" s="10" t="e">
        <f t="shared" si="8"/>
        <v>#DIV/0!</v>
      </c>
      <c r="G6" s="15"/>
      <c r="H6" s="139"/>
      <c r="I6" s="139" t="b">
        <f t="shared" ref="I6:I10" si="16">IF(H6&gt;7,"0",IF(H6&gt;5,"1",IF(H6&gt;3,"2",IF(H6=3,"4",IF(H6=2,"5",IF(H6=1,"7"))))))</f>
        <v>0</v>
      </c>
      <c r="J6" s="17" t="e">
        <f>'PB -září'!C5/'Závody PKB'!G6</f>
        <v>#DIV/0!</v>
      </c>
      <c r="K6" s="141" t="e">
        <f t="shared" si="9"/>
        <v>#DIV/0!</v>
      </c>
      <c r="L6" s="15"/>
      <c r="M6" s="1"/>
      <c r="N6" s="18" t="b">
        <f t="shared" si="2"/>
        <v>0</v>
      </c>
      <c r="O6" s="17" t="e">
        <f>'PB -září'!K5/'Závody PKB'!L6</f>
        <v>#DIV/0!</v>
      </c>
      <c r="P6" s="10" t="e">
        <f t="shared" si="10"/>
        <v>#DIV/0!</v>
      </c>
      <c r="Q6" s="12" t="e">
        <f t="shared" si="11"/>
        <v>#DIV/0!</v>
      </c>
      <c r="S6" s="15"/>
      <c r="T6" s="139"/>
      <c r="U6" s="6" t="b">
        <f t="shared" si="3"/>
        <v>0</v>
      </c>
      <c r="V6" s="17" t="e">
        <f>'PB-listopad'!B6/'Závody PKB'!S6</f>
        <v>#DIV/0!</v>
      </c>
      <c r="W6" s="141" t="e">
        <f t="shared" si="12"/>
        <v>#DIV/0!</v>
      </c>
      <c r="X6" s="15"/>
      <c r="Y6" s="139"/>
      <c r="Z6" s="6" t="b">
        <f t="shared" si="4"/>
        <v>0</v>
      </c>
      <c r="AA6" s="17" t="e">
        <f>'PB-listopad'!E6/'Závody PKB'!X6</f>
        <v>#DIV/0!</v>
      </c>
      <c r="AB6" s="141" t="e">
        <f t="shared" si="5"/>
        <v>#DIV/0!</v>
      </c>
      <c r="AC6" s="15"/>
      <c r="AD6" s="139"/>
      <c r="AE6" s="18" t="b">
        <f t="shared" si="6"/>
        <v>0</v>
      </c>
      <c r="AF6" s="17" t="e">
        <f>'PB-listopad'!H6/'Závody PKB'!AC6</f>
        <v>#DIV/0!</v>
      </c>
      <c r="AG6" s="141" t="e">
        <f t="shared" si="13"/>
        <v>#DIV/0!</v>
      </c>
      <c r="AH6" s="15"/>
      <c r="AI6" s="139"/>
      <c r="AJ6" s="18" t="b">
        <f t="shared" si="7"/>
        <v>0</v>
      </c>
      <c r="AK6" s="17" t="e">
        <f>'PB-listopad'!K6/'Závody PKB'!AH6</f>
        <v>#DIV/0!</v>
      </c>
      <c r="AL6" s="141" t="e">
        <f t="shared" si="14"/>
        <v>#DIV/0!</v>
      </c>
      <c r="AM6" s="12" t="e">
        <f t="shared" si="15"/>
        <v>#DIV/0!</v>
      </c>
    </row>
    <row r="7" spans="1:39" ht="18" customHeight="1" thickBot="1" x14ac:dyDescent="0.25">
      <c r="A7" s="101" t="s">
        <v>138</v>
      </c>
      <c r="B7" s="15"/>
      <c r="C7" s="1"/>
      <c r="D7" s="1" t="b">
        <f t="shared" si="0"/>
        <v>0</v>
      </c>
      <c r="E7" s="17" t="e">
        <f>'PB -září'!R6/'Závody PKB'!B7</f>
        <v>#DIV/0!</v>
      </c>
      <c r="F7" s="10" t="e">
        <f t="shared" si="8"/>
        <v>#DIV/0!</v>
      </c>
      <c r="G7" s="15"/>
      <c r="H7" s="139"/>
      <c r="I7" s="139" t="b">
        <f t="shared" si="16"/>
        <v>0</v>
      </c>
      <c r="J7" s="17" t="e">
        <f>'PB -září'!C6/'Závody PKB'!G7</f>
        <v>#DIV/0!</v>
      </c>
      <c r="K7" s="141" t="e">
        <f t="shared" si="9"/>
        <v>#DIV/0!</v>
      </c>
      <c r="L7" s="15"/>
      <c r="M7" s="1"/>
      <c r="N7" s="18" t="b">
        <f t="shared" si="2"/>
        <v>0</v>
      </c>
      <c r="O7" s="17" t="e">
        <f>'PB -září'!K6/'Závody PKB'!L7</f>
        <v>#DIV/0!</v>
      </c>
      <c r="P7" s="10" t="e">
        <f t="shared" si="10"/>
        <v>#DIV/0!</v>
      </c>
      <c r="Q7" s="12" t="e">
        <f t="shared" si="11"/>
        <v>#DIV/0!</v>
      </c>
      <c r="S7" s="15"/>
      <c r="T7" s="139"/>
      <c r="U7" s="6" t="b">
        <f t="shared" si="3"/>
        <v>0</v>
      </c>
      <c r="V7" s="17" t="e">
        <f>'PB-listopad'!B7/'Závody PKB'!S7</f>
        <v>#DIV/0!</v>
      </c>
      <c r="W7" s="141" t="e">
        <f t="shared" si="12"/>
        <v>#DIV/0!</v>
      </c>
      <c r="X7" s="15"/>
      <c r="Y7" s="139"/>
      <c r="Z7" s="6" t="b">
        <f t="shared" si="4"/>
        <v>0</v>
      </c>
      <c r="AA7" s="17" t="e">
        <f>'PB-listopad'!E7/'Závody PKB'!X7</f>
        <v>#DIV/0!</v>
      </c>
      <c r="AB7" s="141" t="e">
        <f t="shared" si="5"/>
        <v>#DIV/0!</v>
      </c>
      <c r="AC7" s="15"/>
      <c r="AD7" s="139"/>
      <c r="AE7" s="18" t="b">
        <f t="shared" si="6"/>
        <v>0</v>
      </c>
      <c r="AF7" s="17" t="e">
        <f>'PB-listopad'!H7/'Závody PKB'!AC7</f>
        <v>#DIV/0!</v>
      </c>
      <c r="AG7" s="141" t="e">
        <f t="shared" si="13"/>
        <v>#DIV/0!</v>
      </c>
      <c r="AH7" s="15"/>
      <c r="AI7" s="139"/>
      <c r="AJ7" s="18" t="b">
        <f t="shared" si="7"/>
        <v>0</v>
      </c>
      <c r="AK7" s="17" t="e">
        <f>'PB-listopad'!K7/'Závody PKB'!AH7</f>
        <v>#DIV/0!</v>
      </c>
      <c r="AL7" s="141" t="e">
        <f t="shared" si="14"/>
        <v>#DIV/0!</v>
      </c>
      <c r="AM7" s="12" t="e">
        <f t="shared" si="15"/>
        <v>#DIV/0!</v>
      </c>
    </row>
    <row r="8" spans="1:39" ht="18" customHeight="1" thickBot="1" x14ac:dyDescent="0.25">
      <c r="A8" s="101" t="s">
        <v>130</v>
      </c>
      <c r="B8" s="15"/>
      <c r="C8" s="1"/>
      <c r="D8" s="1" t="b">
        <f t="shared" si="0"/>
        <v>0</v>
      </c>
      <c r="E8" s="17" t="e">
        <f>'PB -září'!R7/'Závody PKB'!B8</f>
        <v>#DIV/0!</v>
      </c>
      <c r="F8" s="10" t="e">
        <f t="shared" si="8"/>
        <v>#DIV/0!</v>
      </c>
      <c r="G8" s="15"/>
      <c r="H8" s="139"/>
      <c r="I8" s="139" t="b">
        <f t="shared" si="16"/>
        <v>0</v>
      </c>
      <c r="J8" s="17" t="e">
        <f>'PB -září'!C7/'Závody PKB'!G8</f>
        <v>#DIV/0!</v>
      </c>
      <c r="K8" s="141" t="e">
        <f t="shared" si="9"/>
        <v>#DIV/0!</v>
      </c>
      <c r="L8" s="15"/>
      <c r="M8" s="1"/>
      <c r="N8" s="18" t="b">
        <f t="shared" si="2"/>
        <v>0</v>
      </c>
      <c r="O8" s="17" t="e">
        <f>'PB -září'!K7/'Závody PKB'!L8</f>
        <v>#DIV/0!</v>
      </c>
      <c r="P8" s="10" t="e">
        <f t="shared" si="10"/>
        <v>#DIV/0!</v>
      </c>
      <c r="Q8" s="12" t="e">
        <f t="shared" si="11"/>
        <v>#DIV/0!</v>
      </c>
      <c r="S8" s="15"/>
      <c r="T8" s="139"/>
      <c r="U8" s="6" t="b">
        <f t="shared" si="3"/>
        <v>0</v>
      </c>
      <c r="V8" s="17" t="e">
        <f>'PB-listopad'!B8/'Závody PKB'!S8</f>
        <v>#DIV/0!</v>
      </c>
      <c r="W8" s="141" t="e">
        <f t="shared" si="12"/>
        <v>#DIV/0!</v>
      </c>
      <c r="X8" s="15"/>
      <c r="Y8" s="139"/>
      <c r="Z8" s="6" t="b">
        <f t="shared" si="4"/>
        <v>0</v>
      </c>
      <c r="AA8" s="17" t="e">
        <f>'PB-listopad'!E8/'Závody PKB'!X8</f>
        <v>#DIV/0!</v>
      </c>
      <c r="AB8" s="141" t="e">
        <f t="shared" si="5"/>
        <v>#DIV/0!</v>
      </c>
      <c r="AC8" s="15"/>
      <c r="AD8" s="139"/>
      <c r="AE8" s="18" t="b">
        <f t="shared" si="6"/>
        <v>0</v>
      </c>
      <c r="AF8" s="17" t="e">
        <f>'PB-listopad'!H8/'Závody PKB'!AC8</f>
        <v>#DIV/0!</v>
      </c>
      <c r="AG8" s="141" t="e">
        <f t="shared" si="13"/>
        <v>#DIV/0!</v>
      </c>
      <c r="AH8" s="15"/>
      <c r="AI8" s="139"/>
      <c r="AJ8" s="18" t="b">
        <f t="shared" si="7"/>
        <v>0</v>
      </c>
      <c r="AK8" s="17" t="e">
        <f>'PB-listopad'!K8/'Závody PKB'!AH8</f>
        <v>#DIV/0!</v>
      </c>
      <c r="AL8" s="141" t="e">
        <f t="shared" si="14"/>
        <v>#DIV/0!</v>
      </c>
      <c r="AM8" s="12" t="e">
        <f t="shared" si="15"/>
        <v>#DIV/0!</v>
      </c>
    </row>
    <row r="9" spans="1:39" ht="18" customHeight="1" thickBot="1" x14ac:dyDescent="0.25">
      <c r="A9" s="101" t="s">
        <v>131</v>
      </c>
      <c r="B9" s="152"/>
      <c r="C9" s="153"/>
      <c r="D9" s="153" t="b">
        <f t="shared" si="0"/>
        <v>0</v>
      </c>
      <c r="E9" s="154" t="e">
        <f>'PB -září'!R8/'Závody PKB'!B9</f>
        <v>#DIV/0!</v>
      </c>
      <c r="F9" s="155" t="e">
        <f t="shared" si="8"/>
        <v>#DIV/0!</v>
      </c>
      <c r="G9" s="152"/>
      <c r="H9" s="153"/>
      <c r="I9" s="153" t="b">
        <f t="shared" si="16"/>
        <v>0</v>
      </c>
      <c r="J9" s="154" t="e">
        <f>'PB -září'!C8/'Závody PKB'!G9</f>
        <v>#DIV/0!</v>
      </c>
      <c r="K9" s="155" t="e">
        <f t="shared" si="9"/>
        <v>#DIV/0!</v>
      </c>
      <c r="L9" s="152"/>
      <c r="M9" s="153"/>
      <c r="N9" s="156" t="b">
        <f t="shared" si="2"/>
        <v>0</v>
      </c>
      <c r="O9" s="17" t="e">
        <f>'PB -září'!K8/'Závody PKB'!L9</f>
        <v>#DIV/0!</v>
      </c>
      <c r="P9" s="11" t="e">
        <f t="shared" si="10"/>
        <v>#DIV/0!</v>
      </c>
      <c r="Q9" s="12" t="e">
        <f t="shared" si="11"/>
        <v>#DIV/0!</v>
      </c>
      <c r="S9" s="152"/>
      <c r="T9" s="153"/>
      <c r="U9" s="6" t="b">
        <f t="shared" si="3"/>
        <v>0</v>
      </c>
      <c r="V9" s="17" t="e">
        <f>'PB-listopad'!B9/'Závody PKB'!S9</f>
        <v>#DIV/0!</v>
      </c>
      <c r="W9" s="155" t="e">
        <f t="shared" si="12"/>
        <v>#DIV/0!</v>
      </c>
      <c r="X9" s="152"/>
      <c r="Y9" s="153"/>
      <c r="Z9" s="6" t="b">
        <f t="shared" si="4"/>
        <v>0</v>
      </c>
      <c r="AA9" s="17" t="e">
        <f>'PB-listopad'!E9/'Závody PKB'!X9</f>
        <v>#DIV/0!</v>
      </c>
      <c r="AB9" s="155" t="e">
        <f t="shared" si="5"/>
        <v>#DIV/0!</v>
      </c>
      <c r="AC9" s="152"/>
      <c r="AD9" s="153"/>
      <c r="AE9" s="156" t="b">
        <f t="shared" si="6"/>
        <v>0</v>
      </c>
      <c r="AF9" s="17" t="e">
        <f>'PB-listopad'!H9/'Závody PKB'!AC9</f>
        <v>#DIV/0!</v>
      </c>
      <c r="AG9" s="11" t="e">
        <f t="shared" si="13"/>
        <v>#DIV/0!</v>
      </c>
      <c r="AH9" s="152"/>
      <c r="AI9" s="153"/>
      <c r="AJ9" s="156" t="b">
        <f t="shared" si="7"/>
        <v>0</v>
      </c>
      <c r="AK9" s="17" t="e">
        <f>'PB-listopad'!K9/'Závody PKB'!AH9</f>
        <v>#DIV/0!</v>
      </c>
      <c r="AL9" s="11" t="e">
        <f t="shared" si="14"/>
        <v>#DIV/0!</v>
      </c>
      <c r="AM9" s="12" t="e">
        <f t="shared" si="15"/>
        <v>#DIV/0!</v>
      </c>
    </row>
    <row r="10" spans="1:39" ht="16.899999999999999" customHeight="1" thickBot="1" x14ac:dyDescent="0.25">
      <c r="A10" s="101" t="s">
        <v>137</v>
      </c>
      <c r="B10" s="151"/>
      <c r="C10" s="139"/>
      <c r="D10" s="139" t="b">
        <f t="shared" ref="D10" si="17">IF(C10&gt;7,"0",IF(C10&gt;5,"1",IF(C10&gt;3,"2",IF(C10=3,"4",IF(C10=2,"5",IF(C10=1,"7"))))))</f>
        <v>0</v>
      </c>
      <c r="E10" s="142" t="e">
        <f>'PB -září'!R9/'Závody PKB'!B10</f>
        <v>#DIV/0!</v>
      </c>
      <c r="F10" s="141" t="e">
        <f t="shared" ref="F10" si="18">IF(E10&gt;101.5%,7,IF(E10&gt;100%,5,IF(E10&gt;99%,3,IF(E10&gt;98%,2,IF(E10&gt;97%,1,0)))))</f>
        <v>#DIV/0!</v>
      </c>
      <c r="G10" s="162"/>
      <c r="H10" s="139"/>
      <c r="I10" s="139" t="b">
        <f t="shared" si="16"/>
        <v>0</v>
      </c>
      <c r="J10" s="142" t="e">
        <f>'PB -září'!C9/'Závody PKB'!G10</f>
        <v>#DIV/0!</v>
      </c>
      <c r="K10" s="141" t="e">
        <f t="shared" si="9"/>
        <v>#DIV/0!</v>
      </c>
      <c r="L10" s="162"/>
      <c r="M10" s="139"/>
      <c r="N10" s="18" t="b">
        <f t="shared" ref="N10" si="19">IF(M10&gt;7,"0",IF(M10&gt;5,"1",IF(M10&gt;3,"2",IF(M10=3,"4",IF(M10=2,"5",IF(M10=1,"7"))))))</f>
        <v>0</v>
      </c>
      <c r="O10" s="17" t="e">
        <f>'PB -září'!K9/'Závody PKB'!L10</f>
        <v>#DIV/0!</v>
      </c>
      <c r="P10" s="155" t="e">
        <f t="shared" ref="P10" si="20">IF(O10&gt;101.5%,7,IF(O10&gt;100%,5,IF(O10&gt;99%,3,IF(O10&gt;98%,2,IF(O10&gt;97%,1,0)))))</f>
        <v>#DIV/0!</v>
      </c>
      <c r="Q10" s="12" t="e">
        <f t="shared" si="11"/>
        <v>#DIV/0!</v>
      </c>
      <c r="S10" s="151"/>
      <c r="T10" s="139"/>
      <c r="U10" s="6" t="b">
        <f t="shared" si="3"/>
        <v>0</v>
      </c>
      <c r="V10" s="17" t="e">
        <f>'PB-listopad'!B10/'Závody PKB'!S10</f>
        <v>#DIV/0!</v>
      </c>
      <c r="W10" s="141" t="e">
        <f t="shared" si="12"/>
        <v>#DIV/0!</v>
      </c>
      <c r="X10" s="162"/>
      <c r="Y10" s="139"/>
      <c r="Z10" s="6" t="b">
        <f t="shared" si="4"/>
        <v>0</v>
      </c>
      <c r="AA10" s="17" t="e">
        <f>'PB-listopad'!E10/'Závody PKB'!X10</f>
        <v>#DIV/0!</v>
      </c>
      <c r="AB10" s="141" t="e">
        <f t="shared" si="5"/>
        <v>#DIV/0!</v>
      </c>
      <c r="AC10" s="162"/>
      <c r="AD10" s="139"/>
      <c r="AE10" s="156" t="b">
        <f t="shared" si="6"/>
        <v>0</v>
      </c>
      <c r="AF10" s="17" t="e">
        <f>'PB-listopad'!H10/'Závody PKB'!AC10</f>
        <v>#DIV/0!</v>
      </c>
      <c r="AG10" s="155" t="e">
        <f t="shared" si="13"/>
        <v>#DIV/0!</v>
      </c>
      <c r="AH10" s="162"/>
      <c r="AI10" s="139"/>
      <c r="AJ10" s="156" t="b">
        <f t="shared" si="7"/>
        <v>0</v>
      </c>
      <c r="AK10" s="17" t="e">
        <f>'PB-listopad'!K10/'Závody PKB'!AH10</f>
        <v>#DIV/0!</v>
      </c>
      <c r="AL10" s="155" t="e">
        <f t="shared" si="14"/>
        <v>#DIV/0!</v>
      </c>
      <c r="AM10" s="12" t="e">
        <f t="shared" si="15"/>
        <v>#DIV/0!</v>
      </c>
    </row>
    <row r="11" spans="1:39" ht="16.5" customHeight="1" thickBot="1" x14ac:dyDescent="0.25">
      <c r="A11" s="101" t="s">
        <v>118</v>
      </c>
      <c r="B11" s="157"/>
      <c r="C11" s="158"/>
      <c r="D11" s="158" t="b">
        <f t="shared" ref="D11" si="21">IF(C11&gt;7,"0",IF(C11&gt;5,"1",IF(C11&gt;3,"2",IF(C11=3,"4",IF(C11=2,"5",IF(C11=1,"7"))))))</f>
        <v>0</v>
      </c>
      <c r="E11" s="159" t="e">
        <f>'PB -září'!R11/'Závody PKB'!B11</f>
        <v>#DIV/0!</v>
      </c>
      <c r="F11" s="160" t="e">
        <f t="shared" ref="F11" si="22">IF(E11&gt;101.5%,7,IF(E11&gt;100%,5,IF(E11&gt;99%,3,IF(E11&gt;98%,2,IF(E11&gt;97%,1,0)))))</f>
        <v>#DIV/0!</v>
      </c>
      <c r="G11" s="157"/>
      <c r="H11" s="158"/>
      <c r="I11" s="158" t="b">
        <f t="shared" ref="I11" si="23">IF(H11&gt;7,"0",IF(H11&gt;5,"1",IF(H11&gt;3,"2",IF(H11=3,"4",IF(H11=2,"5",IF(H11=1,"7"))))))</f>
        <v>0</v>
      </c>
      <c r="J11" s="159" t="e">
        <f>'PB -září'!C11/'Závody PKB'!G11</f>
        <v>#DIV/0!</v>
      </c>
      <c r="K11" s="160" t="e">
        <f t="shared" ref="K11" si="24">IF(J11&gt;101.5%,7,IF(J11&gt;100%,5,IF(J11&gt;99%,3,IF(J11&gt;98%,2,IF(J11&gt;97%,1,0)))))</f>
        <v>#DIV/0!</v>
      </c>
      <c r="L11" s="157"/>
      <c r="M11" s="158"/>
      <c r="N11" s="161" t="b">
        <f t="shared" ref="N11" si="25">IF(M11&gt;7,"0",IF(M11&gt;5,"1",IF(M11&gt;3,"2",IF(M11=3,"4",IF(M11=2,"5",IF(M11=1,"7"))))))</f>
        <v>0</v>
      </c>
      <c r="O11" s="17" t="e">
        <f>'PB -září'!K11/'Závody PKB'!L11</f>
        <v>#DIV/0!</v>
      </c>
      <c r="P11" s="11" t="e">
        <f t="shared" ref="P11" si="26">IF(O11&gt;101.5%,7,IF(O11&gt;100%,5,IF(O11&gt;99%,3,IF(O11&gt;98%,2,IF(O11&gt;97%,1,0)))))</f>
        <v>#DIV/0!</v>
      </c>
      <c r="Q11" s="12" t="e">
        <f t="shared" ref="Q11" si="27">D11+F11+I11+K11+N11+P11</f>
        <v>#DIV/0!</v>
      </c>
      <c r="S11" s="157"/>
      <c r="T11" s="158"/>
      <c r="U11" s="6" t="b">
        <f t="shared" ref="U11" si="28">IF(T11&gt;7,"0",IF(T11&gt;5,"1",IF(T11&gt;3,"2",IF(T11=3,"4",IF(T11=2,"5",IF(T11=1,"7"))))))</f>
        <v>0</v>
      </c>
      <c r="V11" s="17" t="e">
        <f>'PB-listopad'!B11/'Závody PKB'!S11</f>
        <v>#DIV/0!</v>
      </c>
      <c r="W11" s="160" t="e">
        <f t="shared" ref="W11" si="29">IF(V11&gt;101.5%,7,IF(V11&gt;100%,5,IF(V11&gt;99%,3,IF(V11&gt;98%,2,IF(V11&gt;97%,1,0)))))</f>
        <v>#DIV/0!</v>
      </c>
      <c r="X11" s="157"/>
      <c r="Y11" s="158"/>
      <c r="Z11" s="6" t="b">
        <f t="shared" ref="Z11" si="30">IF(Y11&gt;7,"0",IF(Y11&gt;5,"1",IF(Y11&gt;3,"2",IF(Y11=3,"4",IF(Y11=2,"5",IF(Y11=1,"7"))))))</f>
        <v>0</v>
      </c>
      <c r="AA11" s="17" t="e">
        <f>'PB-listopad'!E11/'Závody PKB'!X11</f>
        <v>#DIV/0!</v>
      </c>
      <c r="AB11" s="160" t="e">
        <f t="shared" ref="AB11" si="31">IF(AA11&gt;101.5%,7,IF(AA11&gt;100%,5,IF(AA11&gt;99%,3,IF(AA11&gt;98%,2,IF(AA11&gt;97%,1,0)))))</f>
        <v>#DIV/0!</v>
      </c>
      <c r="AC11" s="157"/>
      <c r="AD11" s="158"/>
      <c r="AE11" s="161" t="b">
        <f t="shared" ref="AE11" si="32">IF(AD11&gt;7,"0",IF(AD11&gt;5,"1",IF(AD11&gt;3,"2",IF(AD11=3,"4",IF(AD11=2,"5",IF(AD11=1,"7"))))))</f>
        <v>0</v>
      </c>
      <c r="AF11" s="17" t="e">
        <f>'PB-listopad'!H11/'Závody PKB'!AC11</f>
        <v>#DIV/0!</v>
      </c>
      <c r="AG11" s="11" t="e">
        <f t="shared" ref="AG11" si="33">IF(AF11&gt;101.5%,7,IF(AF11&gt;100%,5,IF(AF11&gt;99%,3,IF(AF11&gt;98%,2,IF(AF11&gt;97%,1,0)))))</f>
        <v>#DIV/0!</v>
      </c>
      <c r="AH11" s="157"/>
      <c r="AI11" s="158"/>
      <c r="AJ11" s="161" t="b">
        <f t="shared" ref="AJ11" si="34">IF(AI11&gt;7,"0",IF(AI11&gt;5,"1",IF(AI11&gt;3,"2",IF(AI11=3,"4",IF(AI11=2,"5",IF(AI11=1,"7"))))))</f>
        <v>0</v>
      </c>
      <c r="AK11" s="17" t="e">
        <f>'PB-listopad'!K11/'Závody PKB'!AH11</f>
        <v>#DIV/0!</v>
      </c>
      <c r="AL11" s="11" t="e">
        <f t="shared" ref="AL11" si="35">IF(AK11&gt;101.5%,7,IF(AK11&gt;100%,5,IF(AK11&gt;99%,3,IF(AK11&gt;98%,2,IF(AK11&gt;97%,1,0)))))</f>
        <v>#DIV/0!</v>
      </c>
      <c r="AM11" s="12" t="e">
        <f t="shared" ref="AM11" si="36">U11+W11+Z11+AB11+AE11+AG11+AJ11+AL11</f>
        <v>#DIV/0!</v>
      </c>
    </row>
  </sheetData>
  <mergeCells count="12">
    <mergeCell ref="S1:AM1"/>
    <mergeCell ref="S2:W2"/>
    <mergeCell ref="X2:AB2"/>
    <mergeCell ref="AC2:AG2"/>
    <mergeCell ref="AM2:AM3"/>
    <mergeCell ref="AH2:AL2"/>
    <mergeCell ref="B1:Q1"/>
    <mergeCell ref="Q2:Q3"/>
    <mergeCell ref="A2:A3"/>
    <mergeCell ref="B2:F2"/>
    <mergeCell ref="L2:P2"/>
    <mergeCell ref="G2:K2"/>
  </mergeCells>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2"/>
  <sheetViews>
    <sheetView zoomScaleNormal="100" workbookViewId="0">
      <pane xSplit="1" ySplit="2" topLeftCell="AZ3" activePane="bottomRight" state="frozen"/>
      <selection pane="topRight" activeCell="B1" sqref="B1"/>
      <selection pane="bottomLeft" activeCell="A3" sqref="A3"/>
      <selection pane="bottomRight" activeCell="BN11" sqref="BN11"/>
    </sheetView>
  </sheetViews>
  <sheetFormatPr defaultColWidth="9.140625" defaultRowHeight="12.75" x14ac:dyDescent="0.2"/>
  <cols>
    <col min="1" max="1" width="17.28515625" style="86" bestFit="1" customWidth="1"/>
    <col min="2" max="5" width="8.140625" style="86" bestFit="1" customWidth="1"/>
    <col min="6" max="10" width="8.140625" style="86" customWidth="1"/>
    <col min="11" max="11" width="1.85546875" style="86" customWidth="1"/>
    <col min="12" max="16" width="8.140625" style="86" bestFit="1" customWidth="1"/>
    <col min="17" max="17" width="1.85546875" style="86" customWidth="1"/>
    <col min="18" max="23" width="8.140625" style="86" bestFit="1" customWidth="1"/>
    <col min="24" max="24" width="7.85546875" style="86" hidden="1" customWidth="1"/>
    <col min="25" max="27" width="8.140625" style="86" bestFit="1" customWidth="1"/>
    <col min="28" max="28" width="8.140625" style="86" customWidth="1"/>
    <col min="29" max="29" width="8.140625" style="86" bestFit="1" customWidth="1"/>
    <col min="30" max="31" width="8.140625" style="86" customWidth="1"/>
    <col min="32" max="32" width="8.140625" style="86" bestFit="1" customWidth="1"/>
    <col min="33" max="33" width="7.85546875" style="86" hidden="1" customWidth="1"/>
    <col min="34" max="34" width="8.140625" style="86" bestFit="1" customWidth="1"/>
    <col min="35" max="35" width="1.85546875" style="86" customWidth="1"/>
    <col min="36" max="36" width="7.85546875" style="86" customWidth="1"/>
    <col min="37" max="38" width="7.85546875" style="86" hidden="1" customWidth="1"/>
    <col min="39" max="40" width="7.85546875" style="86" customWidth="1"/>
    <col min="41" max="42" width="7.85546875" style="86" hidden="1" customWidth="1"/>
    <col min="43" max="46" width="7.85546875" style="86" customWidth="1"/>
    <col min="47" max="48" width="7.85546875" style="86" hidden="1" customWidth="1"/>
    <col min="49" max="49" width="9.28515625" style="86" customWidth="1"/>
    <col min="50" max="50" width="9.5703125" style="86" customWidth="1"/>
    <col min="51" max="52" width="9.42578125" style="86" customWidth="1"/>
    <col min="53" max="53" width="9.5703125" style="86" customWidth="1"/>
    <col min="54" max="54" width="9.140625" style="86" customWidth="1"/>
    <col min="55" max="55" width="9.5703125" style="86" customWidth="1"/>
    <col min="56" max="56" width="1.85546875" style="86" customWidth="1"/>
    <col min="57" max="57" width="8.42578125" style="86" customWidth="1"/>
    <col min="58" max="68" width="7.85546875" style="86" customWidth="1"/>
    <col min="69" max="69" width="1.85546875" style="86" customWidth="1"/>
    <col min="70" max="71" width="7.85546875" style="86" customWidth="1"/>
    <col min="72" max="72" width="7.85546875" style="86" hidden="1" customWidth="1"/>
    <col min="73" max="74" width="7.85546875" style="86" customWidth="1"/>
    <col min="75" max="75" width="7.85546875" style="86" hidden="1" customWidth="1"/>
    <col min="76" max="76" width="10.28515625" style="86" customWidth="1"/>
    <col min="77" max="77" width="1.85546875" style="86" customWidth="1"/>
    <col min="78" max="81" width="7.85546875" style="86" customWidth="1"/>
    <col min="82" max="82" width="10.7109375" style="86" customWidth="1"/>
    <col min="83" max="83" width="1.85546875" style="86" customWidth="1"/>
    <col min="84" max="88" width="7.85546875" style="86" customWidth="1"/>
    <col min="89" max="89" width="7.85546875" style="86" hidden="1" customWidth="1"/>
    <col min="90" max="90" width="1.85546875" style="86" customWidth="1"/>
    <col min="91" max="91" width="9.42578125" style="86" customWidth="1"/>
    <col min="92" max="92" width="8.28515625" style="86" customWidth="1"/>
    <col min="93" max="93" width="9.42578125" style="86" customWidth="1"/>
    <col min="94" max="94" width="11.28515625" style="86" customWidth="1"/>
    <col min="95" max="95" width="10.28515625" style="86" customWidth="1"/>
    <col min="96" max="96" width="1.85546875" style="86" customWidth="1"/>
    <col min="97" max="102" width="7.85546875" style="86" customWidth="1"/>
    <col min="103" max="103" width="1.85546875" style="86" customWidth="1"/>
    <col min="104" max="115" width="7.85546875" style="86" customWidth="1"/>
    <col min="116" max="116" width="7.85546875" style="86" hidden="1" customWidth="1"/>
    <col min="117" max="119" width="7.85546875" style="86" customWidth="1"/>
    <col min="120" max="120" width="1.85546875" style="86" customWidth="1"/>
    <col min="121" max="129" width="7.85546875" style="86" customWidth="1"/>
    <col min="130" max="130" width="7.85546875" style="86" hidden="1" customWidth="1"/>
    <col min="131" max="135" width="7.85546875" style="86" customWidth="1"/>
    <col min="136" max="136" width="1.85546875" style="86" customWidth="1"/>
    <col min="137" max="146" width="7.85546875" style="86" customWidth="1"/>
    <col min="147" max="147" width="7.85546875" style="86" hidden="1" customWidth="1"/>
    <col min="148" max="148" width="7.85546875" style="86" customWidth="1"/>
    <col min="149" max="149" width="1.85546875" style="86" customWidth="1"/>
    <col min="150" max="159" width="7.85546875" style="86" customWidth="1"/>
    <col min="160" max="160" width="7.85546875" style="86" hidden="1" customWidth="1"/>
    <col min="161" max="161" width="7.85546875" style="86" customWidth="1"/>
    <col min="162" max="16384" width="9.140625" style="86"/>
  </cols>
  <sheetData>
    <row r="1" spans="1:161" s="2" customFormat="1" ht="18" customHeight="1" thickBot="1" x14ac:dyDescent="0.25">
      <c r="A1" s="213"/>
      <c r="B1" s="377" t="s">
        <v>139</v>
      </c>
      <c r="C1" s="378"/>
      <c r="D1" s="378"/>
      <c r="E1" s="378"/>
      <c r="F1" s="378"/>
      <c r="G1" s="378"/>
      <c r="H1" s="378"/>
      <c r="I1" s="378"/>
      <c r="J1" s="427"/>
      <c r="K1" s="86"/>
      <c r="L1" s="377" t="s">
        <v>207</v>
      </c>
      <c r="M1" s="378"/>
      <c r="N1" s="378"/>
      <c r="O1" s="378"/>
      <c r="P1" s="427"/>
      <c r="Q1" s="86"/>
      <c r="R1" s="377" t="s">
        <v>223</v>
      </c>
      <c r="S1" s="378"/>
      <c r="T1" s="378"/>
      <c r="U1" s="378"/>
      <c r="V1" s="378"/>
      <c r="W1" s="378"/>
      <c r="X1" s="378"/>
      <c r="Y1" s="378"/>
      <c r="Z1" s="378"/>
      <c r="AA1" s="378"/>
      <c r="AB1" s="378"/>
      <c r="AC1" s="378"/>
      <c r="AD1" s="378"/>
      <c r="AE1" s="378"/>
      <c r="AF1" s="378"/>
      <c r="AG1" s="378"/>
      <c r="AH1" s="427"/>
      <c r="AI1" s="86"/>
      <c r="AJ1" s="377" t="s">
        <v>242</v>
      </c>
      <c r="AK1" s="378"/>
      <c r="AL1" s="378"/>
      <c r="AM1" s="378"/>
      <c r="AN1" s="378"/>
      <c r="AO1" s="378"/>
      <c r="AP1" s="378"/>
      <c r="AQ1" s="378"/>
      <c r="AR1" s="378"/>
      <c r="AS1" s="378"/>
      <c r="AT1" s="378"/>
      <c r="AU1" s="378"/>
      <c r="AV1" s="378"/>
      <c r="AW1" s="378"/>
      <c r="AX1" s="378"/>
      <c r="AY1" s="378"/>
      <c r="AZ1" s="378"/>
      <c r="BA1" s="378"/>
      <c r="BB1" s="378"/>
      <c r="BC1" s="378"/>
      <c r="BD1" s="86"/>
      <c r="BE1" s="377" t="s">
        <v>257</v>
      </c>
      <c r="BF1" s="378"/>
      <c r="BG1" s="378"/>
      <c r="BH1" s="378"/>
      <c r="BI1" s="378"/>
      <c r="BJ1" s="378"/>
      <c r="BK1" s="378"/>
      <c r="BL1" s="378"/>
      <c r="BM1" s="378"/>
      <c r="BN1" s="378"/>
      <c r="BO1" s="378"/>
      <c r="BP1" s="378"/>
      <c r="BQ1" s="86"/>
      <c r="BR1" s="428"/>
      <c r="BS1" s="429"/>
      <c r="BT1" s="429"/>
      <c r="BU1" s="429"/>
      <c r="BV1" s="429"/>
      <c r="BW1" s="429"/>
      <c r="BX1" s="429"/>
      <c r="BY1" s="86"/>
      <c r="BZ1" s="377"/>
      <c r="CA1" s="378"/>
      <c r="CB1" s="378"/>
      <c r="CC1" s="378"/>
      <c r="CD1" s="378"/>
      <c r="CE1" s="86"/>
      <c r="CF1" s="377"/>
      <c r="CG1" s="378"/>
      <c r="CH1" s="378"/>
      <c r="CI1" s="378"/>
      <c r="CJ1" s="378"/>
      <c r="CK1" s="378"/>
      <c r="CL1" s="86"/>
      <c r="CM1" s="377"/>
      <c r="CN1" s="378"/>
      <c r="CO1" s="378"/>
      <c r="CP1" s="378"/>
      <c r="CQ1" s="378"/>
      <c r="CR1" s="86"/>
      <c r="CS1" s="377"/>
      <c r="CT1" s="378"/>
      <c r="CU1" s="378"/>
      <c r="CV1" s="378"/>
      <c r="CW1" s="378"/>
      <c r="CX1" s="378"/>
      <c r="CY1" s="86"/>
      <c r="CZ1" s="377"/>
      <c r="DA1" s="378"/>
      <c r="DB1" s="378"/>
      <c r="DC1" s="378"/>
      <c r="DD1" s="378"/>
      <c r="DE1" s="378"/>
      <c r="DF1" s="378"/>
      <c r="DG1" s="378"/>
      <c r="DH1" s="378"/>
      <c r="DI1" s="378"/>
      <c r="DJ1" s="378"/>
      <c r="DK1" s="378"/>
      <c r="DL1" s="378"/>
      <c r="DM1" s="378"/>
      <c r="DN1" s="378"/>
      <c r="DO1" s="378"/>
      <c r="DQ1" s="377"/>
      <c r="DR1" s="378"/>
      <c r="DS1" s="378"/>
      <c r="DT1" s="378"/>
      <c r="DU1" s="378"/>
      <c r="DV1" s="378"/>
      <c r="DW1" s="378"/>
      <c r="DX1" s="378"/>
      <c r="DY1" s="378"/>
      <c r="DZ1" s="378"/>
      <c r="EA1" s="378"/>
      <c r="EB1" s="378"/>
      <c r="EC1" s="378"/>
      <c r="ED1" s="378"/>
      <c r="EE1" s="378"/>
      <c r="EG1" s="377"/>
      <c r="EH1" s="378"/>
      <c r="EI1" s="378"/>
      <c r="EJ1" s="378"/>
      <c r="EK1" s="378"/>
      <c r="EL1" s="378"/>
      <c r="EM1" s="378"/>
      <c r="EN1" s="378"/>
      <c r="EO1" s="378"/>
      <c r="EP1" s="378"/>
      <c r="EQ1" s="378"/>
      <c r="ER1" s="378"/>
      <c r="ET1" s="377"/>
      <c r="EU1" s="378"/>
      <c r="EV1" s="378"/>
      <c r="EW1" s="378"/>
      <c r="EX1" s="378"/>
      <c r="EY1" s="378"/>
      <c r="EZ1" s="378"/>
      <c r="FA1" s="378"/>
      <c r="FB1" s="378"/>
      <c r="FC1" s="378"/>
      <c r="FD1" s="378"/>
      <c r="FE1" s="378"/>
    </row>
    <row r="2" spans="1:161" s="2" customFormat="1" ht="13.5" thickBot="1" x14ac:dyDescent="0.25">
      <c r="A2" s="124" t="s">
        <v>30</v>
      </c>
      <c r="B2" s="150" t="s">
        <v>151</v>
      </c>
      <c r="C2" s="150" t="s">
        <v>152</v>
      </c>
      <c r="D2" s="150" t="s">
        <v>153</v>
      </c>
      <c r="E2" s="150" t="s">
        <v>156</v>
      </c>
      <c r="F2" s="150" t="s">
        <v>160</v>
      </c>
      <c r="G2" s="150" t="s">
        <v>161</v>
      </c>
      <c r="H2" s="150" t="s">
        <v>154</v>
      </c>
      <c r="I2" s="150" t="s">
        <v>159</v>
      </c>
      <c r="J2" s="214" t="s">
        <v>158</v>
      </c>
      <c r="K2" s="86"/>
      <c r="L2" s="119" t="s">
        <v>202</v>
      </c>
      <c r="M2" s="120" t="s">
        <v>153</v>
      </c>
      <c r="N2" s="120" t="s">
        <v>154</v>
      </c>
      <c r="O2" s="120" t="s">
        <v>152</v>
      </c>
      <c r="P2" s="121" t="s">
        <v>203</v>
      </c>
      <c r="Q2" s="86"/>
      <c r="R2" s="293" t="s">
        <v>159</v>
      </c>
      <c r="S2" s="118" t="s">
        <v>160</v>
      </c>
      <c r="T2" s="118" t="s">
        <v>152</v>
      </c>
      <c r="U2" s="118" t="s">
        <v>203</v>
      </c>
      <c r="V2" s="118" t="s">
        <v>229</v>
      </c>
      <c r="W2" s="118" t="s">
        <v>158</v>
      </c>
      <c r="X2" s="118"/>
      <c r="Y2" s="118" t="s">
        <v>161</v>
      </c>
      <c r="Z2" s="118" t="s">
        <v>202</v>
      </c>
      <c r="AA2" s="118" t="s">
        <v>221</v>
      </c>
      <c r="AB2" s="118" t="s">
        <v>230</v>
      </c>
      <c r="AC2" s="118" t="s">
        <v>156</v>
      </c>
      <c r="AD2" s="118" t="s">
        <v>222</v>
      </c>
      <c r="AE2" s="118" t="s">
        <v>151</v>
      </c>
      <c r="AF2" s="118" t="s">
        <v>154</v>
      </c>
      <c r="AG2" s="118"/>
      <c r="AH2" s="294" t="s">
        <v>153</v>
      </c>
      <c r="AI2" s="86"/>
      <c r="AJ2" s="118" t="s">
        <v>202</v>
      </c>
      <c r="AK2" s="118"/>
      <c r="AL2" s="118"/>
      <c r="AM2" s="118" t="s">
        <v>154</v>
      </c>
      <c r="AN2" s="118" t="s">
        <v>158</v>
      </c>
      <c r="AO2" s="118"/>
      <c r="AP2" s="118"/>
      <c r="AQ2" s="118" t="s">
        <v>222</v>
      </c>
      <c r="AR2" s="118" t="s">
        <v>203</v>
      </c>
      <c r="AS2" s="118" t="s">
        <v>159</v>
      </c>
      <c r="AT2" s="118" t="s">
        <v>153</v>
      </c>
      <c r="AU2" s="118"/>
      <c r="AV2" s="118"/>
      <c r="AW2" s="118" t="s">
        <v>160</v>
      </c>
      <c r="AX2" s="118" t="s">
        <v>156</v>
      </c>
      <c r="AY2" s="118" t="s">
        <v>152</v>
      </c>
      <c r="AZ2" s="118" t="s">
        <v>161</v>
      </c>
      <c r="BA2" s="118" t="s">
        <v>230</v>
      </c>
      <c r="BB2" s="118" t="s">
        <v>151</v>
      </c>
      <c r="BC2" s="118" t="s">
        <v>221</v>
      </c>
      <c r="BD2" s="86"/>
      <c r="BE2" s="118" t="s">
        <v>202</v>
      </c>
      <c r="BF2" s="118" t="s">
        <v>154</v>
      </c>
      <c r="BG2" s="118" t="s">
        <v>158</v>
      </c>
      <c r="BH2" s="118" t="s">
        <v>222</v>
      </c>
      <c r="BI2" s="118" t="s">
        <v>258</v>
      </c>
      <c r="BJ2" s="118" t="s">
        <v>159</v>
      </c>
      <c r="BK2" s="118" t="s">
        <v>153</v>
      </c>
      <c r="BL2" s="118" t="s">
        <v>160</v>
      </c>
      <c r="BM2" s="118" t="s">
        <v>156</v>
      </c>
      <c r="BN2" s="118" t="s">
        <v>152</v>
      </c>
      <c r="BO2" s="118" t="s">
        <v>161</v>
      </c>
      <c r="BP2" s="118" t="s">
        <v>221</v>
      </c>
      <c r="BQ2" s="86"/>
      <c r="BR2" s="118"/>
      <c r="BS2" s="118"/>
      <c r="BT2" s="118"/>
      <c r="BU2" s="118"/>
      <c r="BV2" s="118"/>
      <c r="BW2" s="118"/>
      <c r="BX2" s="118"/>
      <c r="BY2" s="86"/>
      <c r="BZ2" s="118"/>
      <c r="CA2" s="118"/>
      <c r="CB2" s="118"/>
      <c r="CC2" s="118"/>
      <c r="CD2" s="118"/>
      <c r="CE2" s="86"/>
      <c r="CF2" s="118"/>
      <c r="CG2" s="118"/>
      <c r="CH2" s="118"/>
      <c r="CI2" s="118"/>
      <c r="CJ2" s="118"/>
      <c r="CK2" s="118"/>
      <c r="CL2" s="86"/>
      <c r="CM2" s="118"/>
      <c r="CN2" s="118"/>
      <c r="CO2" s="118"/>
      <c r="CP2" s="118"/>
      <c r="CQ2" s="118"/>
      <c r="CR2" s="86"/>
      <c r="CS2" s="118"/>
      <c r="CT2" s="118"/>
      <c r="CU2" s="118"/>
      <c r="CV2" s="118"/>
      <c r="CW2" s="118"/>
      <c r="CX2" s="118"/>
      <c r="CY2" s="86"/>
      <c r="CZ2" s="118"/>
      <c r="DA2" s="118"/>
      <c r="DB2" s="118"/>
      <c r="DC2" s="118"/>
      <c r="DD2" s="118"/>
      <c r="DE2" s="118"/>
      <c r="DF2" s="118"/>
      <c r="DG2" s="118"/>
      <c r="DH2" s="118"/>
      <c r="DI2" s="118"/>
      <c r="DJ2" s="118"/>
      <c r="DK2" s="118"/>
      <c r="DL2" s="118"/>
      <c r="DM2" s="118"/>
      <c r="DN2" s="118"/>
      <c r="DO2" s="118"/>
      <c r="DQ2" s="118"/>
      <c r="DR2" s="118"/>
      <c r="DS2" s="118"/>
      <c r="DT2" s="118"/>
      <c r="DU2" s="118"/>
      <c r="DV2" s="118"/>
      <c r="DW2" s="118"/>
      <c r="DX2" s="118"/>
      <c r="DY2" s="118"/>
      <c r="DZ2" s="118"/>
      <c r="EA2" s="118"/>
      <c r="EB2" s="118"/>
      <c r="EC2" s="118"/>
      <c r="ED2" s="118"/>
      <c r="EE2" s="118"/>
      <c r="EG2" s="118"/>
      <c r="EH2" s="118"/>
      <c r="EI2" s="118"/>
      <c r="EJ2" s="118"/>
      <c r="EK2" s="118"/>
      <c r="EL2" s="118"/>
      <c r="EM2" s="118"/>
      <c r="EN2" s="118"/>
      <c r="EO2" s="118"/>
      <c r="EP2" s="118"/>
      <c r="EQ2" s="118"/>
      <c r="ER2" s="118"/>
      <c r="ET2" s="118"/>
      <c r="EU2" s="118"/>
      <c r="EV2" s="118"/>
      <c r="EW2" s="118"/>
      <c r="EX2" s="118"/>
      <c r="EY2" s="118"/>
      <c r="EZ2" s="118"/>
      <c r="FA2" s="118"/>
      <c r="FB2" s="118"/>
      <c r="FC2" s="118"/>
      <c r="FD2" s="118"/>
      <c r="FE2" s="118"/>
    </row>
    <row r="3" spans="1:161" s="2" customFormat="1" ht="18" customHeight="1" x14ac:dyDescent="0.2">
      <c r="A3" s="180" t="s">
        <v>115</v>
      </c>
      <c r="B3" s="185"/>
      <c r="C3" s="186">
        <v>4.8634259259259263E-4</v>
      </c>
      <c r="D3" s="186">
        <v>8.8958333333333326E-4</v>
      </c>
      <c r="E3" s="186">
        <v>5.0520833333333331E-4</v>
      </c>
      <c r="F3" s="208"/>
      <c r="G3" s="208"/>
      <c r="H3" s="208">
        <v>5.496527777777777E-4</v>
      </c>
      <c r="I3" s="208"/>
      <c r="J3" s="187">
        <v>4.0416666666666677E-4</v>
      </c>
      <c r="K3" s="86"/>
      <c r="L3" s="272">
        <v>1.0255787037037037E-3</v>
      </c>
      <c r="M3" s="128">
        <v>8.7858796296296285E-4</v>
      </c>
      <c r="N3" s="83"/>
      <c r="O3" s="83"/>
      <c r="P3" s="273">
        <v>1.0450231481481482E-3</v>
      </c>
      <c r="Q3" s="86"/>
      <c r="R3" s="295">
        <v>1.8968750000000001E-3</v>
      </c>
      <c r="S3" s="83"/>
      <c r="T3" s="83">
        <v>5.2488425925925934E-4</v>
      </c>
      <c r="U3" s="83">
        <v>1.0489583333333334E-3</v>
      </c>
      <c r="V3" s="83"/>
      <c r="W3" s="83">
        <v>3.9629629629629628E-4</v>
      </c>
      <c r="X3" s="83"/>
      <c r="Y3" s="83"/>
      <c r="Z3" s="128">
        <v>1.0421296296296296E-3</v>
      </c>
      <c r="AA3" s="83">
        <v>4.095023148148148E-3</v>
      </c>
      <c r="AB3" s="83"/>
      <c r="AC3" s="128">
        <v>4.8726851851851855E-4</v>
      </c>
      <c r="AD3" s="128">
        <v>1.1550925925925925E-3</v>
      </c>
      <c r="AE3" s="128"/>
      <c r="AF3" s="83"/>
      <c r="AG3" s="83"/>
      <c r="AH3" s="296">
        <v>9.1840277777777786E-4</v>
      </c>
      <c r="AI3" s="86"/>
      <c r="AJ3" s="42">
        <v>1.0180555555555555E-3</v>
      </c>
      <c r="AK3" s="42"/>
      <c r="AL3" s="42"/>
      <c r="AM3" s="42"/>
      <c r="AN3" s="42">
        <v>3.9085648148148156E-4</v>
      </c>
      <c r="AO3" s="42"/>
      <c r="AP3" s="42"/>
      <c r="AQ3" s="42"/>
      <c r="AR3" s="42"/>
      <c r="AS3" s="42">
        <v>1.906828703703704E-3</v>
      </c>
      <c r="AT3" s="42">
        <v>8.6377314814814813E-4</v>
      </c>
      <c r="AU3" s="42"/>
      <c r="AV3" s="42"/>
      <c r="AW3" s="42"/>
      <c r="AX3" s="42">
        <v>4.8819444444444436E-4</v>
      </c>
      <c r="AY3" s="42"/>
      <c r="AZ3" s="42"/>
      <c r="BA3" s="42"/>
      <c r="BB3" s="42"/>
      <c r="BC3" s="42">
        <v>4.0435185185185183E-3</v>
      </c>
      <c r="BD3" s="86"/>
      <c r="BE3" s="42"/>
      <c r="BF3" s="42"/>
      <c r="BG3" s="42">
        <v>3.7777777777777782E-4</v>
      </c>
      <c r="BH3" s="42"/>
      <c r="BI3" s="42"/>
      <c r="BJ3" s="42">
        <v>1.9326388888888889E-3</v>
      </c>
      <c r="BK3" s="42">
        <v>8.6006944444444444E-4</v>
      </c>
      <c r="BL3" s="42"/>
      <c r="BM3" s="42"/>
      <c r="BN3" s="42"/>
      <c r="BO3" s="42"/>
      <c r="BP3" s="42">
        <v>3.9407407407407412E-3</v>
      </c>
      <c r="BQ3" s="86"/>
      <c r="BR3" s="42"/>
      <c r="BS3" s="42"/>
      <c r="BT3" s="42"/>
      <c r="BU3" s="42"/>
      <c r="BV3" s="47"/>
      <c r="BW3" s="42"/>
      <c r="BX3" s="42"/>
      <c r="BY3" s="86"/>
      <c r="BZ3" s="42"/>
      <c r="CA3" s="42"/>
      <c r="CB3" s="42"/>
      <c r="CC3" s="42"/>
      <c r="CD3" s="42"/>
      <c r="CE3" s="86"/>
      <c r="CF3" s="42"/>
      <c r="CG3" s="42"/>
      <c r="CH3" s="42"/>
      <c r="CI3" s="42"/>
      <c r="CJ3" s="47"/>
      <c r="CK3" s="42"/>
      <c r="CL3" s="86"/>
      <c r="CM3" s="42"/>
      <c r="CN3" s="42"/>
      <c r="CO3" s="42"/>
      <c r="CP3" s="42"/>
      <c r="CQ3" s="42"/>
      <c r="CR3" s="86"/>
      <c r="CS3" s="42"/>
      <c r="CT3" s="42"/>
      <c r="CU3" s="42"/>
      <c r="CV3" s="42"/>
      <c r="CW3" s="42"/>
      <c r="CX3" s="42"/>
      <c r="CY3" s="86"/>
      <c r="CZ3" s="42"/>
      <c r="DA3" s="42"/>
      <c r="DB3" s="42"/>
      <c r="DC3" s="42"/>
      <c r="DD3" s="42"/>
      <c r="DE3" s="42"/>
      <c r="DF3" s="42"/>
      <c r="DG3" s="42"/>
      <c r="DH3" s="47"/>
      <c r="DI3" s="42"/>
      <c r="DJ3" s="47"/>
      <c r="DK3" s="42"/>
      <c r="DL3" s="42"/>
      <c r="DM3" s="42"/>
      <c r="DN3" s="42"/>
      <c r="DO3" s="42"/>
      <c r="DQ3" s="42"/>
      <c r="DR3" s="42"/>
      <c r="DS3" s="42"/>
      <c r="DT3" s="42"/>
      <c r="DU3" s="42"/>
      <c r="DV3" s="47"/>
      <c r="DW3" s="42"/>
      <c r="DX3" s="47"/>
      <c r="DY3" s="42"/>
      <c r="DZ3" s="42"/>
      <c r="EA3" s="42"/>
      <c r="EB3" s="42"/>
      <c r="EC3" s="42"/>
      <c r="ED3" s="42"/>
      <c r="EE3" s="42"/>
      <c r="EG3" s="42"/>
      <c r="EH3" s="42"/>
      <c r="EI3" s="42"/>
      <c r="EJ3" s="42"/>
      <c r="EK3" s="42"/>
      <c r="EL3" s="42"/>
      <c r="EM3" s="47"/>
      <c r="EN3" s="42"/>
      <c r="EO3" s="47"/>
      <c r="EP3" s="42"/>
      <c r="EQ3" s="42"/>
      <c r="ER3" s="42"/>
      <c r="ET3" s="42"/>
      <c r="EU3" s="42"/>
      <c r="EV3" s="42"/>
      <c r="EW3" s="42"/>
      <c r="EX3" s="42"/>
      <c r="EY3" s="42"/>
      <c r="EZ3" s="47"/>
      <c r="FA3" s="42"/>
      <c r="FB3" s="47"/>
      <c r="FC3" s="42"/>
      <c r="FD3" s="42"/>
      <c r="FE3" s="42"/>
    </row>
    <row r="4" spans="1:161" s="2" customFormat="1" ht="18" customHeight="1" x14ac:dyDescent="0.2">
      <c r="A4" s="180" t="s">
        <v>116</v>
      </c>
      <c r="B4" s="188"/>
      <c r="C4" s="144">
        <v>6.0451388888888892E-4</v>
      </c>
      <c r="D4" s="144">
        <v>1.0619212962962963E-3</v>
      </c>
      <c r="E4" s="144">
        <v>5.1481481481481484E-4</v>
      </c>
      <c r="F4" s="209"/>
      <c r="G4" s="209"/>
      <c r="H4" s="209">
        <v>5.4479166666666662E-4</v>
      </c>
      <c r="I4" s="209"/>
      <c r="J4" s="191">
        <v>4.627314814814815E-4</v>
      </c>
      <c r="K4" s="86"/>
      <c r="L4" s="188">
        <v>1.0543981481481483E-3</v>
      </c>
      <c r="M4" s="144"/>
      <c r="N4" s="144">
        <v>5.4548611111111117E-4</v>
      </c>
      <c r="O4" s="144"/>
      <c r="P4" s="191">
        <v>1.1342592592592591E-3</v>
      </c>
      <c r="Q4" s="86"/>
      <c r="R4" s="188"/>
      <c r="S4" s="42">
        <v>1.1271990740740741E-3</v>
      </c>
      <c r="T4" s="42">
        <v>5.8437500000000004E-4</v>
      </c>
      <c r="U4" s="144">
        <v>1.1143518518518518E-3</v>
      </c>
      <c r="V4" s="144"/>
      <c r="W4" s="42">
        <v>4.4675925925925921E-4</v>
      </c>
      <c r="X4" s="297"/>
      <c r="Y4" s="42">
        <v>2.3327546296296295E-3</v>
      </c>
      <c r="Z4" s="42">
        <v>1.0788194444444445E-3</v>
      </c>
      <c r="AA4" s="144"/>
      <c r="AB4" s="144"/>
      <c r="AC4" s="42">
        <v>5.0995370370370376E-4</v>
      </c>
      <c r="AD4" s="42"/>
      <c r="AE4" s="42"/>
      <c r="AF4" s="42">
        <v>5.3310185185185188E-4</v>
      </c>
      <c r="AG4" s="42"/>
      <c r="AH4" s="191">
        <v>1.0086805555555554E-3</v>
      </c>
      <c r="AI4" s="86"/>
      <c r="AJ4" s="47">
        <v>1.053125E-3</v>
      </c>
      <c r="AK4" s="42"/>
      <c r="AL4" s="42"/>
      <c r="AM4" s="47">
        <v>5.3611111111111112E-4</v>
      </c>
      <c r="AN4" s="47"/>
      <c r="AO4" s="42"/>
      <c r="AP4" s="59"/>
      <c r="AQ4" s="42"/>
      <c r="AR4" s="42">
        <v>1.0800925925925928E-3</v>
      </c>
      <c r="AS4" s="47"/>
      <c r="AT4" s="42"/>
      <c r="AU4" s="42"/>
      <c r="AV4" s="42"/>
      <c r="AW4" s="47">
        <v>1.1398148148148149E-3</v>
      </c>
      <c r="AX4" s="47">
        <v>4.8865740740740738E-4</v>
      </c>
      <c r="AY4" s="47"/>
      <c r="AZ4" s="144">
        <v>2.3350694444444443E-3</v>
      </c>
      <c r="BA4" s="144"/>
      <c r="BB4" s="144"/>
      <c r="BC4" s="47"/>
      <c r="BD4" s="86"/>
      <c r="BE4" s="47"/>
      <c r="BF4" s="144">
        <v>5.4421296296296303E-4</v>
      </c>
      <c r="BG4" s="144"/>
      <c r="BH4" s="144"/>
      <c r="BI4" s="144">
        <v>1.0936342592592593E-3</v>
      </c>
      <c r="BJ4" s="144"/>
      <c r="BK4" s="144"/>
      <c r="BL4" s="144">
        <v>1.1876157407407406E-3</v>
      </c>
      <c r="BM4" s="144" t="s">
        <v>206</v>
      </c>
      <c r="BN4" s="144"/>
      <c r="BO4" s="47">
        <v>2.3571759259259262E-3</v>
      </c>
      <c r="BP4" s="42"/>
      <c r="BQ4" s="86"/>
      <c r="BR4" s="42"/>
      <c r="BS4" s="47"/>
      <c r="BT4" s="59"/>
      <c r="BU4" s="42"/>
      <c r="BV4" s="47"/>
      <c r="BW4" s="42"/>
      <c r="BX4" s="42"/>
      <c r="BY4" s="86"/>
      <c r="BZ4" s="47"/>
      <c r="CA4" s="47"/>
      <c r="CB4" s="47"/>
      <c r="CC4" s="47"/>
      <c r="CD4" s="47"/>
      <c r="CE4" s="86"/>
      <c r="CF4" s="47"/>
      <c r="CG4" s="47"/>
      <c r="CH4" s="47"/>
      <c r="CI4" s="42"/>
      <c r="CJ4" s="42"/>
      <c r="CK4" s="42"/>
      <c r="CL4" s="86"/>
      <c r="CM4" s="42"/>
      <c r="CN4" s="47"/>
      <c r="CO4" s="42"/>
      <c r="CP4" s="47"/>
      <c r="CQ4" s="47"/>
      <c r="CR4" s="86"/>
      <c r="CS4" s="47"/>
      <c r="CT4" s="47"/>
      <c r="CU4" s="42"/>
      <c r="CV4" s="47"/>
      <c r="CW4" s="47"/>
      <c r="CX4" s="42"/>
      <c r="CY4" s="86"/>
      <c r="CZ4" s="47"/>
      <c r="DA4" s="47"/>
      <c r="DB4" s="42"/>
      <c r="DC4" s="47"/>
      <c r="DD4" s="47"/>
      <c r="DE4" s="42"/>
      <c r="DF4" s="47"/>
      <c r="DG4" s="42"/>
      <c r="DH4" s="42"/>
      <c r="DI4" s="47"/>
      <c r="DJ4" s="47"/>
      <c r="DK4" s="42"/>
      <c r="DL4" s="42"/>
      <c r="DM4" s="42"/>
      <c r="DN4" s="47"/>
      <c r="DO4" s="47"/>
      <c r="DQ4" s="47"/>
      <c r="DR4" s="42"/>
      <c r="DS4" s="47"/>
      <c r="DT4" s="42"/>
      <c r="DU4" s="42"/>
      <c r="DV4" s="42"/>
      <c r="DW4" s="47"/>
      <c r="DX4" s="47"/>
      <c r="DY4" s="42"/>
      <c r="DZ4" s="42"/>
      <c r="EA4" s="42"/>
      <c r="EB4" s="42"/>
      <c r="EC4" s="42"/>
      <c r="ED4" s="42"/>
      <c r="EE4" s="42"/>
      <c r="EG4" s="47"/>
      <c r="EH4" s="47"/>
      <c r="EI4" s="42"/>
      <c r="EJ4" s="47"/>
      <c r="EK4" s="42"/>
      <c r="EL4" s="42"/>
      <c r="EM4" s="42"/>
      <c r="EN4" s="47"/>
      <c r="EO4" s="47"/>
      <c r="EP4" s="42"/>
      <c r="EQ4" s="42"/>
      <c r="ER4" s="47"/>
      <c r="ET4" s="47"/>
      <c r="EU4" s="47"/>
      <c r="EV4" s="42"/>
      <c r="EW4" s="47"/>
      <c r="EX4" s="42"/>
      <c r="EY4" s="42"/>
      <c r="EZ4" s="42"/>
      <c r="FA4" s="47"/>
      <c r="FB4" s="47"/>
      <c r="FC4" s="42"/>
      <c r="FD4" s="42"/>
      <c r="FE4" s="42"/>
    </row>
    <row r="5" spans="1:161" s="2" customFormat="1" ht="18" customHeight="1" x14ac:dyDescent="0.2">
      <c r="A5" s="180" t="s">
        <v>117</v>
      </c>
      <c r="B5" s="190"/>
      <c r="C5" s="144">
        <v>4.5243055555555558E-4</v>
      </c>
      <c r="D5" s="144">
        <v>8.9629629629629619E-4</v>
      </c>
      <c r="E5" s="144">
        <v>4.5196759259259257E-4</v>
      </c>
      <c r="F5" s="209"/>
      <c r="G5" s="209"/>
      <c r="H5" s="209">
        <v>5.2881944444444439E-4</v>
      </c>
      <c r="I5" s="209"/>
      <c r="J5" s="191">
        <v>4.0023148148148145E-4</v>
      </c>
      <c r="K5" s="86"/>
      <c r="L5" s="188">
        <v>9.3541666666666675E-4</v>
      </c>
      <c r="M5" s="270">
        <v>8.6192129629629639E-4</v>
      </c>
      <c r="N5" s="42"/>
      <c r="O5" s="144"/>
      <c r="P5" s="191" t="s">
        <v>206</v>
      </c>
      <c r="Q5" s="86"/>
      <c r="R5" s="188">
        <v>1.9214120370370372E-3</v>
      </c>
      <c r="S5" s="42"/>
      <c r="T5" s="42">
        <v>4.5497685185185186E-4</v>
      </c>
      <c r="U5" s="144">
        <v>9.80324074074074E-4</v>
      </c>
      <c r="V5" s="144"/>
      <c r="W5" s="42">
        <v>3.9016203703703701E-4</v>
      </c>
      <c r="X5" s="297"/>
      <c r="Y5" s="144">
        <v>2.1277777777777779E-3</v>
      </c>
      <c r="Z5" s="42">
        <v>9.8738425925925925E-4</v>
      </c>
      <c r="AA5" s="144"/>
      <c r="AB5" s="144"/>
      <c r="AC5" s="42">
        <v>4.4398148148148145E-4</v>
      </c>
      <c r="AD5" s="42">
        <v>1.053587962962963E-3</v>
      </c>
      <c r="AE5" s="42"/>
      <c r="AF5" s="42"/>
      <c r="AG5" s="42"/>
      <c r="AH5" s="191">
        <v>8.798611111111111E-4</v>
      </c>
      <c r="AI5" s="86"/>
      <c r="AJ5" s="47">
        <v>9.3460648148148146E-4</v>
      </c>
      <c r="AK5" s="42"/>
      <c r="AL5" s="42"/>
      <c r="AM5" s="47"/>
      <c r="AN5" s="47">
        <v>3.8402777777777784E-4</v>
      </c>
      <c r="AO5" s="42"/>
      <c r="AP5" s="59"/>
      <c r="AQ5" s="42"/>
      <c r="AR5" s="42">
        <v>9.6979166666666665E-4</v>
      </c>
      <c r="AS5" s="47"/>
      <c r="AT5" s="42">
        <v>8.6261574074074073E-4</v>
      </c>
      <c r="AU5" s="42"/>
      <c r="AV5" s="42"/>
      <c r="AW5" s="42"/>
      <c r="AX5" s="42">
        <v>4.4189814814814813E-4</v>
      </c>
      <c r="AY5" s="42"/>
      <c r="AZ5" s="42">
        <v>2.0880787037037035E-3</v>
      </c>
      <c r="BA5" s="42"/>
      <c r="BB5" s="42"/>
      <c r="BC5" s="42"/>
      <c r="BD5" s="86"/>
      <c r="BE5" s="47">
        <v>8.9525462962962953E-4</v>
      </c>
      <c r="BF5" s="144"/>
      <c r="BG5" s="144">
        <v>3.7453703703703699E-4</v>
      </c>
      <c r="BH5" s="144"/>
      <c r="BI5" s="144">
        <v>9.4282407407407422E-4</v>
      </c>
      <c r="BJ5" s="144"/>
      <c r="BK5" s="144">
        <v>8.4363425925925936E-4</v>
      </c>
      <c r="BL5" s="144"/>
      <c r="BM5" s="144">
        <v>4.4189814814814813E-4</v>
      </c>
      <c r="BN5" s="144"/>
      <c r="BO5" s="47">
        <v>2.0793981481481484E-3</v>
      </c>
      <c r="BP5" s="42"/>
      <c r="BQ5" s="86"/>
      <c r="BR5" s="42"/>
      <c r="BS5" s="47"/>
      <c r="BT5" s="59"/>
      <c r="BU5" s="47"/>
      <c r="BV5" s="42"/>
      <c r="BW5" s="42"/>
      <c r="BX5" s="42"/>
      <c r="BY5" s="86"/>
      <c r="BZ5" s="47"/>
      <c r="CA5" s="42"/>
      <c r="CB5" s="42"/>
      <c r="CC5" s="47"/>
      <c r="CD5" s="144"/>
      <c r="CE5" s="86"/>
      <c r="CF5" s="47"/>
      <c r="CG5" s="42"/>
      <c r="CH5" s="59"/>
      <c r="CI5" s="42"/>
      <c r="CJ5" s="42"/>
      <c r="CK5" s="42"/>
      <c r="CL5" s="86"/>
      <c r="CM5" s="47"/>
      <c r="CN5" s="42"/>
      <c r="CO5" s="42"/>
      <c r="CP5" s="47"/>
      <c r="CQ5" s="47"/>
      <c r="CR5" s="86"/>
      <c r="CS5" s="47"/>
      <c r="CT5" s="42"/>
      <c r="CU5" s="42"/>
      <c r="CV5" s="47"/>
      <c r="CW5" s="47"/>
      <c r="CX5" s="42"/>
      <c r="CY5" s="86"/>
      <c r="CZ5" s="47"/>
      <c r="DA5" s="42"/>
      <c r="DB5" s="42"/>
      <c r="DC5" s="47"/>
      <c r="DD5" s="47"/>
      <c r="DE5" s="42"/>
      <c r="DF5" s="59"/>
      <c r="DG5" s="42"/>
      <c r="DH5" s="42"/>
      <c r="DI5" s="47"/>
      <c r="DJ5" s="42"/>
      <c r="DK5" s="42"/>
      <c r="DL5" s="42"/>
      <c r="DM5" s="42"/>
      <c r="DN5" s="42"/>
      <c r="DO5" s="42"/>
      <c r="DQ5" s="42"/>
      <c r="DR5" s="42"/>
      <c r="DS5" s="47"/>
      <c r="DT5" s="42"/>
      <c r="DU5" s="42"/>
      <c r="DV5" s="42"/>
      <c r="DW5" s="47"/>
      <c r="DX5" s="42"/>
      <c r="DY5" s="42"/>
      <c r="DZ5" s="42"/>
      <c r="EA5" s="42"/>
      <c r="EB5" s="42"/>
      <c r="EC5" s="42"/>
      <c r="ED5" s="42"/>
      <c r="EE5" s="42"/>
      <c r="EG5" s="47"/>
      <c r="EH5" s="42"/>
      <c r="EI5" s="42"/>
      <c r="EJ5" s="47"/>
      <c r="EK5" s="42"/>
      <c r="EL5" s="42"/>
      <c r="EM5" s="42"/>
      <c r="EN5" s="47"/>
      <c r="EO5" s="42"/>
      <c r="EP5" s="42"/>
      <c r="EQ5" s="42"/>
      <c r="ER5" s="42"/>
      <c r="ET5" s="47"/>
      <c r="EU5" s="42"/>
      <c r="EV5" s="42"/>
      <c r="EW5" s="47"/>
      <c r="EX5" s="42"/>
      <c r="EY5" s="42"/>
      <c r="EZ5" s="42"/>
      <c r="FA5" s="47"/>
      <c r="FB5" s="42"/>
      <c r="FC5" s="42"/>
      <c r="FD5" s="42"/>
      <c r="FE5" s="42"/>
    </row>
    <row r="6" spans="1:161" s="2" customFormat="1" ht="18" customHeight="1" x14ac:dyDescent="0.2">
      <c r="A6" s="180" t="s">
        <v>138</v>
      </c>
      <c r="B6" s="190"/>
      <c r="C6" s="144"/>
      <c r="D6" s="144"/>
      <c r="E6" s="144"/>
      <c r="F6" s="209"/>
      <c r="G6" s="265"/>
      <c r="H6" s="209"/>
      <c r="I6" s="209"/>
      <c r="J6" s="191"/>
      <c r="K6" s="86"/>
      <c r="L6" s="188"/>
      <c r="M6" s="144"/>
      <c r="N6" s="42"/>
      <c r="O6" s="144"/>
      <c r="P6" s="191"/>
      <c r="Q6" s="86"/>
      <c r="R6" s="188"/>
      <c r="S6" s="42"/>
      <c r="T6" s="42">
        <v>5.4374999999999996E-4</v>
      </c>
      <c r="U6" s="144">
        <v>1.2148148148148148E-3</v>
      </c>
      <c r="V6" s="144"/>
      <c r="W6" s="42">
        <v>4.6412037037037038E-4</v>
      </c>
      <c r="X6" s="297"/>
      <c r="Y6" s="144"/>
      <c r="Z6" s="42">
        <v>1.197337962962963E-3</v>
      </c>
      <c r="AA6" s="144"/>
      <c r="AB6" s="144"/>
      <c r="AC6" s="42">
        <v>5.5833333333333332E-4</v>
      </c>
      <c r="AD6" s="42"/>
      <c r="AE6" s="42"/>
      <c r="AF6" s="42"/>
      <c r="AG6" s="42"/>
      <c r="AH6" s="191">
        <v>1.1671296296296297E-3</v>
      </c>
      <c r="AI6" s="86"/>
      <c r="AJ6" s="144"/>
      <c r="AK6" s="42"/>
      <c r="AL6" s="42"/>
      <c r="AM6" s="144"/>
      <c r="AN6" s="144">
        <v>4.5729166666666666E-4</v>
      </c>
      <c r="AO6" s="42"/>
      <c r="AP6" s="59"/>
      <c r="AQ6" s="42"/>
      <c r="AR6" s="42">
        <v>1.2025462962962964E-3</v>
      </c>
      <c r="AS6" s="144"/>
      <c r="AT6" s="42"/>
      <c r="AU6" s="42"/>
      <c r="AV6" s="42"/>
      <c r="AW6" s="42"/>
      <c r="AX6" s="42"/>
      <c r="AY6" s="42">
        <v>5.5625E-4</v>
      </c>
      <c r="AZ6" s="42"/>
      <c r="BA6" s="42"/>
      <c r="BB6" s="42"/>
      <c r="BC6" s="42"/>
      <c r="BD6" s="86"/>
      <c r="BE6" s="144"/>
      <c r="BF6" s="144"/>
      <c r="BG6" s="144"/>
      <c r="BH6" s="144"/>
      <c r="BI6" s="144"/>
      <c r="BJ6" s="144"/>
      <c r="BK6" s="144"/>
      <c r="BL6" s="144"/>
      <c r="BM6" s="144"/>
      <c r="BN6" s="144"/>
      <c r="BO6" s="144"/>
      <c r="BP6" s="42"/>
      <c r="BQ6" s="86"/>
      <c r="BR6" s="42"/>
      <c r="BS6" s="144"/>
      <c r="BT6" s="59"/>
      <c r="BU6" s="144"/>
      <c r="BV6" s="42"/>
      <c r="BW6" s="42"/>
      <c r="BX6" s="42"/>
      <c r="BY6" s="86"/>
      <c r="BZ6" s="144"/>
      <c r="CA6" s="42"/>
      <c r="CB6" s="42"/>
      <c r="CC6" s="144"/>
      <c r="CD6" s="144"/>
      <c r="CE6" s="86"/>
      <c r="CF6" s="144"/>
      <c r="CG6" s="42"/>
      <c r="CH6" s="59"/>
      <c r="CI6" s="42"/>
      <c r="CJ6" s="42"/>
      <c r="CK6" s="42"/>
      <c r="CL6" s="86"/>
      <c r="CM6" s="144"/>
      <c r="CN6" s="42"/>
      <c r="CO6" s="42"/>
      <c r="CP6" s="144"/>
      <c r="CQ6" s="144"/>
      <c r="CR6" s="86"/>
      <c r="CS6" s="144"/>
      <c r="CT6" s="42"/>
      <c r="CU6" s="42"/>
      <c r="CV6" s="144"/>
      <c r="CW6" s="144"/>
      <c r="CX6" s="42"/>
      <c r="CY6" s="86"/>
      <c r="CZ6" s="144"/>
      <c r="DA6" s="42"/>
      <c r="DB6" s="42"/>
      <c r="DC6" s="144"/>
      <c r="DD6" s="144"/>
      <c r="DE6" s="42"/>
      <c r="DF6" s="59"/>
      <c r="DG6" s="42"/>
      <c r="DH6" s="42"/>
      <c r="DI6" s="144"/>
      <c r="DJ6" s="42"/>
      <c r="DK6" s="42"/>
      <c r="DL6" s="42"/>
      <c r="DM6" s="42"/>
      <c r="DN6" s="42"/>
      <c r="DO6" s="42"/>
      <c r="DQ6" s="42"/>
      <c r="DR6" s="42"/>
      <c r="DS6" s="144"/>
      <c r="DT6" s="42"/>
      <c r="DU6" s="42"/>
      <c r="DV6" s="42"/>
      <c r="DW6" s="144"/>
      <c r="DX6" s="42"/>
      <c r="DY6" s="42"/>
      <c r="DZ6" s="42"/>
      <c r="EA6" s="42"/>
      <c r="EB6" s="42"/>
      <c r="EC6" s="42"/>
      <c r="ED6" s="42"/>
      <c r="EE6" s="42"/>
      <c r="EG6" s="144"/>
      <c r="EH6" s="42"/>
      <c r="EI6" s="42"/>
      <c r="EJ6" s="144"/>
      <c r="EK6" s="42"/>
      <c r="EL6" s="42"/>
      <c r="EM6" s="42"/>
      <c r="EN6" s="144"/>
      <c r="EO6" s="42"/>
      <c r="EP6" s="42"/>
      <c r="EQ6" s="42"/>
      <c r="ER6" s="42"/>
      <c r="ET6" s="144"/>
      <c r="EU6" s="42"/>
      <c r="EV6" s="42"/>
      <c r="EW6" s="144"/>
      <c r="EX6" s="42"/>
      <c r="EY6" s="42"/>
      <c r="EZ6" s="42"/>
      <c r="FA6" s="144"/>
      <c r="FB6" s="42"/>
      <c r="FC6" s="42"/>
      <c r="FD6" s="42"/>
      <c r="FE6" s="42"/>
    </row>
    <row r="7" spans="1:161" s="2" customFormat="1" ht="18" customHeight="1" x14ac:dyDescent="0.2">
      <c r="A7" s="180" t="s">
        <v>130</v>
      </c>
      <c r="B7" s="190">
        <v>2.5228009259259257E-3</v>
      </c>
      <c r="C7" s="42"/>
      <c r="D7" s="42">
        <v>9.3101851851851852E-4</v>
      </c>
      <c r="E7" s="42"/>
      <c r="F7" s="42">
        <v>1.1694444444444445E-3</v>
      </c>
      <c r="G7" s="212">
        <v>2.2456018518518519E-3</v>
      </c>
      <c r="H7" s="210">
        <v>5.4108796296296294E-4</v>
      </c>
      <c r="I7" s="210"/>
      <c r="J7" s="189"/>
      <c r="K7" s="86"/>
      <c r="L7" s="190"/>
      <c r="M7" s="144"/>
      <c r="N7" s="42"/>
      <c r="O7" s="42"/>
      <c r="P7" s="191"/>
      <c r="Q7" s="86"/>
      <c r="R7" s="188"/>
      <c r="S7" s="42">
        <v>1.1362268518518518E-3</v>
      </c>
      <c r="T7" s="42"/>
      <c r="U7" s="42">
        <v>1.0240740740740742E-3</v>
      </c>
      <c r="V7" s="144">
        <v>8.7116898148148145E-3</v>
      </c>
      <c r="W7" s="42">
        <v>4.1817129629629631E-4</v>
      </c>
      <c r="X7" s="42"/>
      <c r="Y7" s="144">
        <v>2.197337962962963E-3</v>
      </c>
      <c r="Z7" s="42">
        <v>1.0230324074074074E-3</v>
      </c>
      <c r="AA7" s="144"/>
      <c r="AB7" s="144">
        <v>2.2420138888888889E-3</v>
      </c>
      <c r="AC7" s="144"/>
      <c r="AD7" s="144"/>
      <c r="AE7" s="144">
        <v>2.4357638888888888E-3</v>
      </c>
      <c r="AF7" s="42"/>
      <c r="AG7" s="42"/>
      <c r="AH7" s="191">
        <v>9.2592592592592585E-4</v>
      </c>
      <c r="AI7" s="86"/>
      <c r="AJ7" s="47">
        <v>1.0093750000000001E-3</v>
      </c>
      <c r="AK7" s="42"/>
      <c r="AL7" s="42"/>
      <c r="AM7" s="42"/>
      <c r="AN7" s="42"/>
      <c r="AO7" s="42"/>
      <c r="AP7" s="42"/>
      <c r="AQ7" s="42"/>
      <c r="AR7" s="42">
        <v>1.0376157407407406E-3</v>
      </c>
      <c r="AS7" s="47"/>
      <c r="AT7" s="47"/>
      <c r="AU7" s="42"/>
      <c r="AV7" s="42"/>
      <c r="AW7" s="47">
        <v>1.1250000000000001E-3</v>
      </c>
      <c r="AX7" s="47"/>
      <c r="AY7" s="47"/>
      <c r="AZ7" s="144">
        <v>2.1574074074074074E-3</v>
      </c>
      <c r="BA7" s="144">
        <v>2.1372685185185184E-3</v>
      </c>
      <c r="BB7" s="144">
        <v>2.4067129629629629E-3</v>
      </c>
      <c r="BC7" s="42"/>
      <c r="BD7" s="86"/>
      <c r="BE7" s="42"/>
      <c r="BF7" s="42"/>
      <c r="BG7" s="42"/>
      <c r="BH7" s="42"/>
      <c r="BI7" s="42"/>
      <c r="BJ7" s="42"/>
      <c r="BK7" s="42"/>
      <c r="BL7" s="42"/>
      <c r="BM7" s="42"/>
      <c r="BN7" s="42"/>
      <c r="BO7" s="42"/>
      <c r="BP7" s="42"/>
      <c r="BQ7" s="86"/>
      <c r="BR7" s="42"/>
      <c r="BS7" s="47"/>
      <c r="BT7" s="42"/>
      <c r="BU7" s="42"/>
      <c r="BV7" s="42"/>
      <c r="BW7" s="42"/>
      <c r="BX7" s="42"/>
      <c r="BY7" s="86"/>
      <c r="BZ7" s="42"/>
      <c r="CA7" s="42"/>
      <c r="CB7" s="42"/>
      <c r="CC7" s="42"/>
      <c r="CD7" s="42"/>
      <c r="CE7" s="86"/>
      <c r="CF7" s="42"/>
      <c r="CG7" s="42"/>
      <c r="CH7" s="42"/>
      <c r="CI7" s="42"/>
      <c r="CJ7" s="42"/>
      <c r="CK7" s="42"/>
      <c r="CL7" s="86"/>
      <c r="CM7" s="42"/>
      <c r="CN7" s="42"/>
      <c r="CO7" s="42"/>
      <c r="CP7" s="42"/>
      <c r="CQ7" s="47"/>
      <c r="CR7" s="86"/>
      <c r="CS7" s="42"/>
      <c r="CT7" s="42"/>
      <c r="CU7" s="42"/>
      <c r="CV7" s="42"/>
      <c r="CW7" s="47"/>
      <c r="CX7" s="42"/>
      <c r="CY7" s="86"/>
      <c r="CZ7" s="42"/>
      <c r="DA7" s="42"/>
      <c r="DB7" s="42"/>
      <c r="DC7" s="42"/>
      <c r="DD7" s="47"/>
      <c r="DE7" s="42"/>
      <c r="DF7" s="42"/>
      <c r="DG7" s="42"/>
      <c r="DH7" s="42"/>
      <c r="DI7" s="47"/>
      <c r="DJ7" s="47"/>
      <c r="DK7" s="42"/>
      <c r="DL7" s="42"/>
      <c r="DM7" s="42"/>
      <c r="DN7" s="47"/>
      <c r="DO7" s="47"/>
      <c r="DQ7" s="42"/>
      <c r="DR7" s="42"/>
      <c r="DS7" s="47"/>
      <c r="DT7" s="42"/>
      <c r="DU7" s="42"/>
      <c r="DV7" s="42"/>
      <c r="DW7" s="47"/>
      <c r="DX7" s="47"/>
      <c r="DY7" s="42"/>
      <c r="DZ7" s="42"/>
      <c r="EA7" s="42"/>
      <c r="EB7" s="42"/>
      <c r="EC7" s="42"/>
      <c r="ED7" s="42"/>
      <c r="EE7" s="42"/>
      <c r="EG7" s="42"/>
      <c r="EH7" s="42"/>
      <c r="EI7" s="42"/>
      <c r="EJ7" s="47"/>
      <c r="EK7" s="42"/>
      <c r="EL7" s="42"/>
      <c r="EM7" s="42"/>
      <c r="EN7" s="47"/>
      <c r="EO7" s="47"/>
      <c r="EP7" s="42"/>
      <c r="EQ7" s="42"/>
      <c r="ER7" s="47"/>
      <c r="ET7" s="42"/>
      <c r="EU7" s="42"/>
      <c r="EV7" s="42"/>
      <c r="EW7" s="47"/>
      <c r="EX7" s="42"/>
      <c r="EY7" s="42"/>
      <c r="EZ7" s="42"/>
      <c r="FA7" s="47"/>
      <c r="FB7" s="47"/>
      <c r="FC7" s="42"/>
      <c r="FD7" s="42"/>
      <c r="FE7" s="42"/>
    </row>
    <row r="8" spans="1:161" s="2" customFormat="1" ht="18" customHeight="1" x14ac:dyDescent="0.2">
      <c r="A8" s="180" t="s">
        <v>131</v>
      </c>
      <c r="B8" s="190"/>
      <c r="C8" s="42">
        <v>5.3240740740740744E-4</v>
      </c>
      <c r="D8" s="42">
        <v>9.3379629629629628E-4</v>
      </c>
      <c r="E8" s="42">
        <v>4.7569444444444444E-4</v>
      </c>
      <c r="F8" s="210"/>
      <c r="G8" s="210"/>
      <c r="H8" s="210">
        <v>5.496527777777777E-4</v>
      </c>
      <c r="I8" s="210"/>
      <c r="J8" s="189">
        <v>4.0393518518518518E-4</v>
      </c>
      <c r="K8" s="86"/>
      <c r="L8" s="190"/>
      <c r="M8" s="144">
        <v>8.9317129629629631E-4</v>
      </c>
      <c r="N8" s="144">
        <v>5.0763888888888885E-4</v>
      </c>
      <c r="O8" s="42"/>
      <c r="P8" s="191">
        <v>1.0144675925925926E-3</v>
      </c>
      <c r="Q8" s="86"/>
      <c r="R8" s="190">
        <v>1.9978009259259259E-3</v>
      </c>
      <c r="S8" s="144">
        <v>1.1468750000000001E-3</v>
      </c>
      <c r="T8" s="144"/>
      <c r="U8" s="42">
        <v>1.0078703703703703E-3</v>
      </c>
      <c r="V8" s="144"/>
      <c r="W8" s="42">
        <v>3.9988425925925928E-4</v>
      </c>
      <c r="X8" s="42"/>
      <c r="Y8" s="42">
        <v>2.2443287037037037E-3</v>
      </c>
      <c r="Z8" s="42">
        <v>1.0189814814814816E-3</v>
      </c>
      <c r="AA8" s="144"/>
      <c r="AB8" s="144"/>
      <c r="AC8" s="144">
        <v>4.7094907407407399E-4</v>
      </c>
      <c r="AD8" s="144"/>
      <c r="AE8" s="144"/>
      <c r="AF8" s="42">
        <v>5.193287037037036E-4</v>
      </c>
      <c r="AG8" s="42"/>
      <c r="AH8" s="191">
        <v>9.9861111111111114E-4</v>
      </c>
      <c r="AI8" s="86"/>
      <c r="AJ8" s="42"/>
      <c r="AK8" s="42"/>
      <c r="AL8" s="42"/>
      <c r="AM8" s="42">
        <v>5.0763888888888885E-4</v>
      </c>
      <c r="AN8" s="42">
        <v>4.0162037037037038E-4</v>
      </c>
      <c r="AO8" s="42"/>
      <c r="AP8" s="42"/>
      <c r="AQ8" s="42"/>
      <c r="AR8" s="42">
        <v>1.0141203703703703E-3</v>
      </c>
      <c r="AS8" s="42"/>
      <c r="AT8" s="42"/>
      <c r="AU8" s="42"/>
      <c r="AV8" s="42"/>
      <c r="AW8" s="42">
        <v>1.108449074074074E-3</v>
      </c>
      <c r="AX8" s="42">
        <v>4.7337962962962958E-4</v>
      </c>
      <c r="AY8" s="42"/>
      <c r="AZ8" s="42">
        <v>2.1864583333333332E-3</v>
      </c>
      <c r="BA8" s="42"/>
      <c r="BB8" s="42"/>
      <c r="BC8" s="42"/>
      <c r="BD8" s="86"/>
      <c r="BE8" s="42"/>
      <c r="BF8" s="42">
        <v>5.0543981481481479E-4</v>
      </c>
      <c r="BG8" s="42">
        <v>3.8935185185185183E-4</v>
      </c>
      <c r="BH8" s="42"/>
      <c r="BI8" s="42">
        <v>9.8703703703703692E-4</v>
      </c>
      <c r="BJ8" s="42"/>
      <c r="BK8" s="42"/>
      <c r="BL8" s="42">
        <v>1.0917824074074074E-3</v>
      </c>
      <c r="BM8" s="42"/>
      <c r="BN8" s="42"/>
      <c r="BO8" s="42">
        <v>2.071990740740741E-3</v>
      </c>
      <c r="BP8" s="42"/>
      <c r="BQ8" s="86"/>
      <c r="BR8" s="42"/>
      <c r="BS8" s="42"/>
      <c r="BT8" s="42"/>
      <c r="BU8" s="42"/>
      <c r="BV8" s="42"/>
      <c r="BW8" s="42"/>
      <c r="BX8" s="42"/>
      <c r="BY8" s="86"/>
      <c r="BZ8" s="42"/>
      <c r="CA8" s="47"/>
      <c r="CB8" s="42"/>
      <c r="CC8" s="42"/>
      <c r="CD8" s="42"/>
      <c r="CE8" s="86"/>
      <c r="CF8" s="42"/>
      <c r="CG8" s="47"/>
      <c r="CH8" s="42"/>
      <c r="CI8" s="42"/>
      <c r="CJ8" s="42"/>
      <c r="CK8" s="42"/>
      <c r="CL8" s="86"/>
      <c r="CM8" s="42"/>
      <c r="CN8" s="47"/>
      <c r="CO8" s="42"/>
      <c r="CP8" s="42"/>
      <c r="CQ8" s="47"/>
      <c r="CR8" s="86"/>
      <c r="CS8" s="42"/>
      <c r="CT8" s="47"/>
      <c r="CU8" s="42"/>
      <c r="CV8" s="42"/>
      <c r="CW8" s="47"/>
      <c r="CX8" s="42"/>
      <c r="CY8" s="86"/>
      <c r="CZ8" s="42"/>
      <c r="DA8" s="47"/>
      <c r="DB8" s="42"/>
      <c r="DC8" s="42"/>
      <c r="DD8" s="47"/>
      <c r="DE8" s="42"/>
      <c r="DF8" s="42"/>
      <c r="DG8" s="42"/>
      <c r="DH8" s="42"/>
      <c r="DI8" s="47"/>
      <c r="DJ8" s="47"/>
      <c r="DK8" s="42"/>
      <c r="DL8" s="42"/>
      <c r="DM8" s="42"/>
      <c r="DN8" s="42"/>
      <c r="DO8" s="42"/>
      <c r="DQ8" s="47"/>
      <c r="DR8" s="42"/>
      <c r="DS8" s="47"/>
      <c r="DT8" s="42"/>
      <c r="DU8" s="42"/>
      <c r="DV8" s="42"/>
      <c r="DW8" s="47"/>
      <c r="DX8" s="47"/>
      <c r="DY8" s="42"/>
      <c r="DZ8" s="42"/>
      <c r="EA8" s="42"/>
      <c r="EB8" s="42"/>
      <c r="EC8" s="42"/>
      <c r="ED8" s="42"/>
      <c r="EE8" s="42"/>
      <c r="EG8" s="42"/>
      <c r="EH8" s="47"/>
      <c r="EI8" s="42"/>
      <c r="EJ8" s="47"/>
      <c r="EK8" s="42"/>
      <c r="EL8" s="42"/>
      <c r="EM8" s="42"/>
      <c r="EN8" s="47"/>
      <c r="EO8" s="47"/>
      <c r="EP8" s="42"/>
      <c r="EQ8" s="42"/>
      <c r="ER8" s="42"/>
      <c r="ET8" s="42"/>
      <c r="EU8" s="47"/>
      <c r="EV8" s="42"/>
      <c r="EW8" s="47"/>
      <c r="EX8" s="42"/>
      <c r="EY8" s="42"/>
      <c r="EZ8" s="42"/>
      <c r="FA8" s="47"/>
      <c r="FB8" s="47"/>
      <c r="FC8" s="42"/>
      <c r="FD8" s="42"/>
      <c r="FE8" s="42"/>
    </row>
    <row r="9" spans="1:161" s="2" customFormat="1" ht="18" customHeight="1" x14ac:dyDescent="0.2">
      <c r="A9" s="263" t="s">
        <v>137</v>
      </c>
      <c r="B9" s="266"/>
      <c r="C9" s="267"/>
      <c r="D9" s="267"/>
      <c r="E9" s="267"/>
      <c r="F9" s="268"/>
      <c r="G9" s="268"/>
      <c r="H9" s="268"/>
      <c r="I9" s="268"/>
      <c r="J9" s="269"/>
      <c r="K9" s="86"/>
      <c r="L9" s="188">
        <v>1.1436342592592594E-3</v>
      </c>
      <c r="M9" s="144">
        <v>1.0400462962962963E-3</v>
      </c>
      <c r="N9" s="42"/>
      <c r="O9" s="42"/>
      <c r="P9" s="191">
        <v>1.119560185185185E-3</v>
      </c>
      <c r="Q9" s="86"/>
      <c r="R9" s="190"/>
      <c r="S9" s="144">
        <v>1.2769675925925926E-3</v>
      </c>
      <c r="T9" s="144">
        <v>5.3749999999999989E-4</v>
      </c>
      <c r="U9" s="42">
        <v>1.119560185185185E-3</v>
      </c>
      <c r="V9" s="144"/>
      <c r="W9" s="42">
        <v>4.6365740740740748E-4</v>
      </c>
      <c r="X9" s="42"/>
      <c r="Y9" s="42">
        <v>2.488888888888889E-3</v>
      </c>
      <c r="Z9" s="42">
        <v>1.1494212962962962E-3</v>
      </c>
      <c r="AA9" s="144"/>
      <c r="AB9" s="144"/>
      <c r="AC9" s="144">
        <v>5.3171296296296289E-4</v>
      </c>
      <c r="AD9" s="144"/>
      <c r="AE9" s="144"/>
      <c r="AF9" s="42">
        <v>5.8344907407407401E-4</v>
      </c>
      <c r="AG9" s="42"/>
      <c r="AH9" s="191">
        <v>1.0825231481481482E-3</v>
      </c>
      <c r="AI9" s="86"/>
      <c r="AJ9" s="42"/>
      <c r="AK9" s="42"/>
      <c r="AL9" s="42"/>
      <c r="AM9" s="42">
        <v>5.6932870370370373E-4</v>
      </c>
      <c r="AN9" s="42">
        <v>4.3159722222222216E-4</v>
      </c>
      <c r="AO9" s="42"/>
      <c r="AP9" s="42"/>
      <c r="AQ9" s="42"/>
      <c r="AR9" s="42">
        <v>1.1221064814814815E-3</v>
      </c>
      <c r="AS9" s="42"/>
      <c r="AT9" s="42">
        <v>1.0106481481481481E-3</v>
      </c>
      <c r="AU9" s="42"/>
      <c r="AV9" s="42"/>
      <c r="AW9" s="42"/>
      <c r="AX9" s="42"/>
      <c r="AY9" s="42">
        <v>5.2152777777777777E-4</v>
      </c>
      <c r="AZ9" s="42" t="s">
        <v>206</v>
      </c>
      <c r="BA9" s="42"/>
      <c r="BB9" s="42"/>
      <c r="BC9" s="42"/>
      <c r="BD9" s="86"/>
      <c r="BE9" s="42"/>
      <c r="BF9" s="42">
        <v>5.6307870370370366E-4</v>
      </c>
      <c r="BG9" s="42"/>
      <c r="BH9" s="42"/>
      <c r="BI9" s="42">
        <v>1.0952546296296298E-3</v>
      </c>
      <c r="BJ9" s="42"/>
      <c r="BK9" s="42">
        <v>9.9953703703703706E-4</v>
      </c>
      <c r="BL9" s="42"/>
      <c r="BM9" s="42"/>
      <c r="BN9" s="42">
        <v>5.0543981481481479E-4</v>
      </c>
      <c r="BO9" s="42">
        <v>2.4003472222222226E-3</v>
      </c>
      <c r="BP9" s="42"/>
      <c r="BQ9" s="86"/>
      <c r="BR9" s="42"/>
      <c r="BS9" s="42"/>
      <c r="BT9" s="42"/>
      <c r="BU9" s="42"/>
      <c r="BV9" s="42"/>
      <c r="BW9" s="42"/>
      <c r="BX9" s="42"/>
      <c r="BY9" s="86"/>
      <c r="BZ9" s="42"/>
      <c r="CA9" s="144"/>
      <c r="CB9" s="42"/>
      <c r="CC9" s="42"/>
      <c r="CD9" s="42"/>
      <c r="CE9" s="86"/>
      <c r="CF9" s="42"/>
      <c r="CG9" s="144"/>
      <c r="CH9" s="42"/>
      <c r="CI9" s="42"/>
      <c r="CJ9" s="42"/>
      <c r="CK9" s="42"/>
      <c r="CL9" s="86"/>
      <c r="CM9" s="42"/>
      <c r="CN9" s="144"/>
      <c r="CO9" s="42"/>
      <c r="CP9" s="42"/>
      <c r="CQ9" s="144"/>
      <c r="CR9" s="86"/>
      <c r="CS9" s="42"/>
      <c r="CT9" s="144"/>
      <c r="CU9" s="42"/>
      <c r="CV9" s="42"/>
      <c r="CW9" s="144"/>
      <c r="CX9" s="42"/>
      <c r="CY9" s="86"/>
      <c r="CZ9" s="42"/>
      <c r="DA9" s="144"/>
      <c r="DB9" s="42"/>
      <c r="DC9" s="42"/>
      <c r="DD9" s="144"/>
      <c r="DE9" s="42"/>
      <c r="DF9" s="42"/>
      <c r="DG9" s="42"/>
      <c r="DH9" s="42"/>
      <c r="DI9" s="144"/>
      <c r="DJ9" s="144"/>
      <c r="DK9" s="42"/>
      <c r="DL9" s="42"/>
      <c r="DM9" s="42"/>
      <c r="DN9" s="42"/>
      <c r="DO9" s="42"/>
      <c r="DQ9" s="144"/>
      <c r="DR9" s="42"/>
      <c r="DS9" s="144"/>
      <c r="DT9" s="42"/>
      <c r="DU9" s="42"/>
      <c r="DV9" s="42"/>
      <c r="DW9" s="144"/>
      <c r="DX9" s="144"/>
      <c r="DY9" s="42"/>
      <c r="DZ9" s="42"/>
      <c r="EA9" s="42"/>
      <c r="EB9" s="42"/>
      <c r="EC9" s="42"/>
      <c r="ED9" s="42"/>
      <c r="EE9" s="42"/>
      <c r="EG9" s="42"/>
      <c r="EH9" s="144"/>
      <c r="EI9" s="42"/>
      <c r="EJ9" s="144"/>
      <c r="EK9" s="42"/>
      <c r="EL9" s="42"/>
      <c r="EM9" s="42"/>
      <c r="EN9" s="144"/>
      <c r="EO9" s="144"/>
      <c r="EP9" s="42"/>
      <c r="EQ9" s="42"/>
      <c r="ER9" s="42"/>
      <c r="ET9" s="42"/>
      <c r="EU9" s="144"/>
      <c r="EV9" s="42"/>
      <c r="EW9" s="144"/>
      <c r="EX9" s="42"/>
      <c r="EY9" s="42"/>
      <c r="EZ9" s="42"/>
      <c r="FA9" s="144"/>
      <c r="FB9" s="144"/>
      <c r="FC9" s="42"/>
      <c r="FD9" s="42"/>
      <c r="FE9" s="42"/>
    </row>
    <row r="10" spans="1:161" s="2" customFormat="1" ht="18" customHeight="1" x14ac:dyDescent="0.2">
      <c r="A10" s="263" t="s">
        <v>155</v>
      </c>
      <c r="B10" s="266"/>
      <c r="C10" s="267"/>
      <c r="D10" s="267"/>
      <c r="E10" s="267"/>
      <c r="F10" s="268"/>
      <c r="G10" s="268"/>
      <c r="H10" s="268"/>
      <c r="I10" s="268"/>
      <c r="J10" s="269"/>
      <c r="K10" s="86"/>
      <c r="L10" s="190"/>
      <c r="M10" s="144"/>
      <c r="N10" s="42"/>
      <c r="O10" s="42"/>
      <c r="P10" s="191"/>
      <c r="Q10" s="86"/>
      <c r="R10" s="190"/>
      <c r="S10" s="144">
        <v>1.4355324074074073E-3</v>
      </c>
      <c r="T10" s="144"/>
      <c r="U10" s="42" t="s">
        <v>206</v>
      </c>
      <c r="V10" s="144"/>
      <c r="W10" s="42">
        <v>5.2083333333333333E-4</v>
      </c>
      <c r="X10" s="42"/>
      <c r="Y10" s="42"/>
      <c r="Z10" s="42">
        <v>1.2752314814814816E-3</v>
      </c>
      <c r="AA10" s="144"/>
      <c r="AB10" s="144"/>
      <c r="AC10" s="144">
        <v>6.0613425925925917E-4</v>
      </c>
      <c r="AD10" s="144"/>
      <c r="AE10" s="144"/>
      <c r="AF10" s="42">
        <v>6.4594907407407407E-4</v>
      </c>
      <c r="AG10" s="42"/>
      <c r="AH10" s="191" t="s">
        <v>206</v>
      </c>
      <c r="AI10" s="86"/>
      <c r="AJ10" s="42">
        <v>1.2093750000000002E-3</v>
      </c>
      <c r="AK10" s="42"/>
      <c r="AL10" s="42"/>
      <c r="AM10" s="42">
        <v>6.2465277777777768E-4</v>
      </c>
      <c r="AN10" s="42">
        <v>5.2835648148148154E-4</v>
      </c>
      <c r="AO10" s="42"/>
      <c r="AP10" s="42"/>
      <c r="AQ10" s="42"/>
      <c r="AR10" s="42"/>
      <c r="AS10" s="42"/>
      <c r="AT10" s="42"/>
      <c r="AU10" s="42"/>
      <c r="AV10" s="42"/>
      <c r="AW10" s="42">
        <v>1.351388888888889E-3</v>
      </c>
      <c r="AX10" s="42">
        <v>5.5497685185185185E-4</v>
      </c>
      <c r="AY10" s="42"/>
      <c r="AZ10" s="42"/>
      <c r="BA10" s="42"/>
      <c r="BB10" s="42"/>
      <c r="BC10" s="42"/>
      <c r="BD10" s="86"/>
      <c r="BE10" s="42">
        <v>1.2366898148148148E-3</v>
      </c>
      <c r="BF10" s="42">
        <v>6.0277777777777771E-4</v>
      </c>
      <c r="BG10" s="42"/>
      <c r="BH10" s="42"/>
      <c r="BI10" s="42"/>
      <c r="BJ10" s="42"/>
      <c r="BK10" s="42"/>
      <c r="BL10" s="42">
        <v>1.3215277777777776E-3</v>
      </c>
      <c r="BM10" s="42">
        <v>5.9444444444444443E-4</v>
      </c>
      <c r="BN10" s="42"/>
      <c r="BO10" s="42"/>
      <c r="BP10" s="42"/>
      <c r="BQ10" s="86"/>
      <c r="BR10" s="42"/>
      <c r="BS10" s="42"/>
      <c r="BT10" s="42"/>
      <c r="BU10" s="42"/>
      <c r="BV10" s="42"/>
      <c r="BW10" s="42"/>
      <c r="BX10" s="42"/>
      <c r="BY10" s="86"/>
      <c r="BZ10" s="42"/>
      <c r="CA10" s="144"/>
      <c r="CB10" s="42"/>
      <c r="CC10" s="42"/>
      <c r="CD10" s="42"/>
      <c r="CE10" s="86"/>
      <c r="CF10" s="42"/>
      <c r="CG10" s="144"/>
      <c r="CH10" s="42"/>
      <c r="CI10" s="42"/>
      <c r="CJ10" s="42"/>
      <c r="CK10" s="42"/>
      <c r="CL10" s="86"/>
      <c r="CM10" s="42"/>
      <c r="CN10" s="144"/>
      <c r="CO10" s="42"/>
      <c r="CP10" s="42"/>
      <c r="CQ10" s="144"/>
      <c r="CR10" s="86"/>
      <c r="CS10" s="42"/>
      <c r="CT10" s="144"/>
      <c r="CU10" s="42"/>
      <c r="CV10" s="42"/>
      <c r="CW10" s="144"/>
      <c r="CX10" s="42"/>
      <c r="CY10" s="86"/>
      <c r="CZ10" s="42"/>
      <c r="DA10" s="144"/>
      <c r="DB10" s="42"/>
      <c r="DC10" s="42"/>
      <c r="DD10" s="144"/>
      <c r="DE10" s="42"/>
      <c r="DF10" s="42"/>
      <c r="DG10" s="42"/>
      <c r="DH10" s="42"/>
      <c r="DI10" s="144"/>
      <c r="DJ10" s="144"/>
      <c r="DK10" s="42"/>
      <c r="DL10" s="42"/>
      <c r="DM10" s="42"/>
      <c r="DN10" s="42"/>
      <c r="DO10" s="42"/>
      <c r="DQ10" s="144"/>
      <c r="DR10" s="42"/>
      <c r="DS10" s="144"/>
      <c r="DT10" s="42"/>
      <c r="DU10" s="42"/>
      <c r="DV10" s="42"/>
      <c r="DW10" s="144"/>
      <c r="DX10" s="144"/>
      <c r="DY10" s="42"/>
      <c r="DZ10" s="42"/>
      <c r="EA10" s="42"/>
      <c r="EB10" s="42"/>
      <c r="EC10" s="42"/>
      <c r="ED10" s="42"/>
      <c r="EE10" s="42"/>
      <c r="EG10" s="42"/>
      <c r="EH10" s="144"/>
      <c r="EI10" s="42"/>
      <c r="EJ10" s="144"/>
      <c r="EK10" s="42"/>
      <c r="EL10" s="42"/>
      <c r="EM10" s="42"/>
      <c r="EN10" s="144"/>
      <c r="EO10" s="144"/>
      <c r="EP10" s="42"/>
      <c r="EQ10" s="42"/>
      <c r="ER10" s="42"/>
      <c r="ET10" s="42"/>
      <c r="EU10" s="144"/>
      <c r="EV10" s="42"/>
      <c r="EW10" s="144"/>
      <c r="EX10" s="42"/>
      <c r="EY10" s="42"/>
      <c r="EZ10" s="42"/>
      <c r="FA10" s="144"/>
      <c r="FB10" s="144"/>
      <c r="FC10" s="42"/>
      <c r="FD10" s="42"/>
      <c r="FE10" s="42"/>
    </row>
    <row r="11" spans="1:161" s="2" customFormat="1" ht="20.45" customHeight="1" thickBot="1" x14ac:dyDescent="0.25">
      <c r="A11" s="181" t="s">
        <v>118</v>
      </c>
      <c r="B11" s="192"/>
      <c r="C11" s="193">
        <v>4.8877314814814812E-4</v>
      </c>
      <c r="D11" s="194"/>
      <c r="E11" s="194">
        <v>5.3437500000000002E-4</v>
      </c>
      <c r="F11" s="211"/>
      <c r="G11" s="211"/>
      <c r="H11" s="211">
        <v>5.6481481481481476E-4</v>
      </c>
      <c r="I11" s="211"/>
      <c r="J11" s="195">
        <v>4.1979166666666667E-4</v>
      </c>
      <c r="K11" s="86"/>
      <c r="L11" s="271"/>
      <c r="M11" s="194">
        <v>9.430555555555556E-4</v>
      </c>
      <c r="N11" s="193"/>
      <c r="O11" s="194">
        <v>4.7939814814814812E-4</v>
      </c>
      <c r="P11" s="195" t="s">
        <v>206</v>
      </c>
      <c r="Q11" s="86"/>
      <c r="R11" s="271"/>
      <c r="S11" s="193">
        <v>1.1672453703703704E-3</v>
      </c>
      <c r="T11" s="193">
        <v>4.9027777777777774E-4</v>
      </c>
      <c r="U11" s="193">
        <v>1.1056712962962962E-3</v>
      </c>
      <c r="V11" s="194"/>
      <c r="W11" s="193">
        <v>4.1516203703703702E-4</v>
      </c>
      <c r="X11" s="194"/>
      <c r="Y11" s="194">
        <v>2.4229166666666665E-3</v>
      </c>
      <c r="Z11" s="193">
        <v>1.2083333333333334E-3</v>
      </c>
      <c r="AA11" s="194"/>
      <c r="AB11" s="194"/>
      <c r="AC11" s="194"/>
      <c r="AD11" s="194">
        <v>1.1780092592592593E-3</v>
      </c>
      <c r="AE11" s="194"/>
      <c r="AF11" s="193">
        <v>5.5844907407407416E-4</v>
      </c>
      <c r="AG11" s="193"/>
      <c r="AH11" s="195">
        <v>1.0071759259259259E-3</v>
      </c>
      <c r="AI11" s="86"/>
      <c r="AJ11" s="42"/>
      <c r="AK11" s="42"/>
      <c r="AL11" s="42"/>
      <c r="AM11" s="42">
        <v>5.2928240740740746E-4</v>
      </c>
      <c r="AN11" s="42"/>
      <c r="AO11" s="42"/>
      <c r="AP11" s="47"/>
      <c r="AQ11" s="47">
        <v>1.0518518518518518E-3</v>
      </c>
      <c r="AR11" s="47">
        <v>1.0846064814814815E-3</v>
      </c>
      <c r="AS11" s="47"/>
      <c r="AT11" s="47">
        <v>9.3993055555555551E-4</v>
      </c>
      <c r="AU11" s="42"/>
      <c r="AV11" s="42"/>
      <c r="AW11" s="47">
        <v>1.2351851851851851E-3</v>
      </c>
      <c r="AX11" s="47"/>
      <c r="AY11" s="47">
        <v>4.4525462962962965E-4</v>
      </c>
      <c r="AZ11" s="144"/>
      <c r="BA11" s="144"/>
      <c r="BB11" s="144"/>
      <c r="BC11" s="42"/>
      <c r="BD11" s="86"/>
      <c r="BE11" s="42"/>
      <c r="BF11" s="42">
        <v>5.3668981481481482E-4</v>
      </c>
      <c r="BG11" s="42"/>
      <c r="BH11" s="42">
        <v>1.0873842592592593E-3</v>
      </c>
      <c r="BI11" s="42"/>
      <c r="BJ11" s="42"/>
      <c r="BK11" s="42"/>
      <c r="BL11" s="42">
        <v>1.1935185185185185E-3</v>
      </c>
      <c r="BM11" s="42"/>
      <c r="BN11" s="42">
        <v>4.5682870370370365E-4</v>
      </c>
      <c r="BO11" s="42"/>
      <c r="BP11" s="47"/>
      <c r="BQ11" s="86"/>
      <c r="BR11" s="42"/>
      <c r="BS11" s="42"/>
      <c r="BT11" s="47"/>
      <c r="BU11" s="47"/>
      <c r="BV11" s="47"/>
      <c r="BW11" s="42"/>
      <c r="BX11" s="42"/>
      <c r="BY11" s="86"/>
      <c r="BZ11" s="42"/>
      <c r="CA11" s="42"/>
      <c r="CB11" s="42"/>
      <c r="CC11" s="42"/>
      <c r="CD11" s="47"/>
      <c r="CE11" s="86"/>
      <c r="CF11" s="42"/>
      <c r="CG11" s="42"/>
      <c r="CH11" s="47"/>
      <c r="CI11" s="47"/>
      <c r="CJ11" s="47"/>
      <c r="CK11" s="42"/>
      <c r="CL11" s="86"/>
      <c r="CM11" s="42"/>
      <c r="CN11" s="42"/>
      <c r="CO11" s="42"/>
      <c r="CP11" s="42"/>
      <c r="CQ11" s="47"/>
      <c r="CR11" s="86"/>
      <c r="CS11" s="42"/>
      <c r="CT11" s="42"/>
      <c r="CU11" s="42"/>
      <c r="CV11" s="42"/>
      <c r="CW11" s="47"/>
      <c r="CX11" s="42"/>
      <c r="CY11" s="86"/>
      <c r="CZ11" s="42"/>
      <c r="DA11" s="42"/>
      <c r="DB11" s="42"/>
      <c r="DC11" s="42"/>
      <c r="DD11" s="47"/>
      <c r="DE11" s="42"/>
      <c r="DF11" s="47"/>
      <c r="DG11" s="47"/>
      <c r="DH11" s="47"/>
      <c r="DI11" s="47"/>
      <c r="DJ11" s="47"/>
      <c r="DK11" s="42"/>
      <c r="DL11" s="42"/>
      <c r="DM11" s="42"/>
      <c r="DN11" s="42"/>
      <c r="DO11" s="42"/>
      <c r="DQ11" s="42"/>
      <c r="DR11" s="42"/>
      <c r="DS11" s="47"/>
      <c r="DT11" s="42"/>
      <c r="DU11" s="47"/>
      <c r="DV11" s="47"/>
      <c r="DW11" s="47"/>
      <c r="DX11" s="47"/>
      <c r="DY11" s="42"/>
      <c r="DZ11" s="42"/>
      <c r="EA11" s="42"/>
      <c r="EB11" s="42"/>
      <c r="EC11" s="42"/>
      <c r="ED11" s="42"/>
      <c r="EE11" s="42"/>
      <c r="EG11" s="42"/>
      <c r="EH11" s="42"/>
      <c r="EI11" s="42"/>
      <c r="EJ11" s="47"/>
      <c r="EK11" s="42"/>
      <c r="EL11" s="47"/>
      <c r="EM11" s="47"/>
      <c r="EN11" s="47"/>
      <c r="EO11" s="47"/>
      <c r="EP11" s="42"/>
      <c r="EQ11" s="42"/>
      <c r="ER11" s="42"/>
      <c r="ET11" s="42"/>
      <c r="EU11" s="42"/>
      <c r="EV11" s="42"/>
      <c r="EW11" s="47"/>
      <c r="EX11" s="42"/>
      <c r="EY11" s="47"/>
      <c r="EZ11" s="47"/>
      <c r="FA11" s="47"/>
      <c r="FB11" s="47"/>
      <c r="FC11" s="42"/>
      <c r="FD11" s="42"/>
      <c r="FE11" s="42"/>
    </row>
    <row r="12" spans="1:161" x14ac:dyDescent="0.2">
      <c r="AH12" s="129"/>
      <c r="AW12" s="129"/>
      <c r="AX12" s="129"/>
      <c r="AY12" s="129"/>
      <c r="AZ12" s="129"/>
      <c r="BA12" s="129"/>
      <c r="BB12" s="129"/>
      <c r="DN12" s="129"/>
      <c r="DO12" s="129"/>
      <c r="ER12" s="129"/>
    </row>
  </sheetData>
  <mergeCells count="14">
    <mergeCell ref="B1:J1"/>
    <mergeCell ref="L1:P1"/>
    <mergeCell ref="R1:AH1"/>
    <mergeCell ref="BR1:BX1"/>
    <mergeCell ref="CM1:CQ1"/>
    <mergeCell ref="AJ1:BC1"/>
    <mergeCell ref="BE1:BP1"/>
    <mergeCell ref="CF1:CK1"/>
    <mergeCell ref="BZ1:CD1"/>
    <mergeCell ref="EG1:ER1"/>
    <mergeCell ref="ET1:FE1"/>
    <mergeCell ref="CZ1:DO1"/>
    <mergeCell ref="DQ1:EE1"/>
    <mergeCell ref="CS1:CX1"/>
  </mergeCells>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S6" sqref="S6"/>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77" t="s">
        <v>140</v>
      </c>
      <c r="B1" s="378"/>
      <c r="C1" s="378"/>
      <c r="D1" s="378"/>
      <c r="E1" s="378"/>
      <c r="F1" s="378"/>
      <c r="G1" s="378"/>
      <c r="H1" s="378"/>
      <c r="I1" s="378"/>
      <c r="J1" s="378"/>
      <c r="K1" s="378"/>
      <c r="L1" s="378"/>
      <c r="M1" s="378"/>
      <c r="N1" s="378"/>
      <c r="O1" s="378"/>
      <c r="P1" s="378"/>
      <c r="Q1" s="378"/>
      <c r="R1" s="378"/>
      <c r="S1" s="378"/>
    </row>
    <row r="2" spans="1:19" s="3" customFormat="1" ht="28.5" customHeight="1"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ht="20.25" customHeight="1" x14ac:dyDescent="0.25">
      <c r="A3" s="182" t="s">
        <v>115</v>
      </c>
      <c r="B3" s="200">
        <v>5.3194444444444448E-4</v>
      </c>
      <c r="C3" s="200">
        <v>1.3425925925925925E-3</v>
      </c>
      <c r="D3" s="200"/>
      <c r="E3" s="200">
        <v>4.9907407407407409E-4</v>
      </c>
      <c r="F3" s="200">
        <v>1.0560185185185184E-3</v>
      </c>
      <c r="G3" s="200"/>
      <c r="H3" s="200">
        <v>6.0069444444444439E-4</v>
      </c>
      <c r="I3" s="200">
        <v>1.3067129629629629E-3</v>
      </c>
      <c r="J3" s="200"/>
      <c r="K3" s="200">
        <v>4.061342592592593E-4</v>
      </c>
      <c r="L3" s="200">
        <v>8.9583333333333344E-4</v>
      </c>
      <c r="M3" s="200">
        <v>1.9718750000000001E-3</v>
      </c>
      <c r="N3" s="200">
        <v>4.1707175925925931E-3</v>
      </c>
      <c r="O3" s="200"/>
      <c r="P3" s="200"/>
      <c r="Q3" s="200">
        <v>1.0949074074074075E-3</v>
      </c>
      <c r="R3" s="200">
        <v>2.483796296296296E-3</v>
      </c>
      <c r="S3" s="200"/>
    </row>
    <row r="4" spans="1:19" ht="20.25" customHeight="1" x14ac:dyDescent="0.25">
      <c r="A4" s="180" t="s">
        <v>116</v>
      </c>
      <c r="B4" s="201">
        <v>6.122685185185185E-4</v>
      </c>
      <c r="C4" s="204">
        <v>1.5023148148148148E-3</v>
      </c>
      <c r="D4" s="201"/>
      <c r="E4" s="201">
        <v>4.9884259259259261E-4</v>
      </c>
      <c r="F4" s="201">
        <v>1.0835648148148148E-3</v>
      </c>
      <c r="G4" s="201"/>
      <c r="H4" s="201">
        <v>5.3888888888888888E-4</v>
      </c>
      <c r="I4" s="201">
        <v>1.2511574074074074E-3</v>
      </c>
      <c r="J4" s="201"/>
      <c r="K4" s="201">
        <v>4.4675925925925921E-4</v>
      </c>
      <c r="L4" s="201">
        <v>1.0141203703703703E-3</v>
      </c>
      <c r="M4" s="201"/>
      <c r="N4" s="201"/>
      <c r="O4" s="201"/>
      <c r="P4" s="201"/>
      <c r="Q4" s="201">
        <v>1.1097222222222222E-3</v>
      </c>
      <c r="R4" s="204">
        <v>2.5983796296296297E-3</v>
      </c>
      <c r="S4" s="201"/>
    </row>
    <row r="5" spans="1:19" ht="20.25" customHeight="1" x14ac:dyDescent="0.25">
      <c r="A5" s="180" t="s">
        <v>117</v>
      </c>
      <c r="B5" s="202">
        <v>4.6122685185185183E-4</v>
      </c>
      <c r="C5" s="202">
        <v>1.1203703703703703E-3</v>
      </c>
      <c r="D5" s="202"/>
      <c r="E5" s="202">
        <v>4.4710648148148149E-4</v>
      </c>
      <c r="F5" s="202">
        <v>9.5960648148148142E-4</v>
      </c>
      <c r="G5" s="202"/>
      <c r="H5" s="202">
        <v>5.2777777777777773E-4</v>
      </c>
      <c r="I5" s="202">
        <v>1.2013888888888888E-3</v>
      </c>
      <c r="J5" s="202"/>
      <c r="K5" s="202">
        <v>3.9062499999999997E-4</v>
      </c>
      <c r="L5" s="202">
        <v>9.2268518518518524E-4</v>
      </c>
      <c r="M5" s="202">
        <v>1.9604166666666667E-3</v>
      </c>
      <c r="N5" s="202"/>
      <c r="O5" s="202"/>
      <c r="P5" s="202"/>
      <c r="Q5" s="202">
        <v>9.9687499999999993E-4</v>
      </c>
      <c r="R5" s="202">
        <v>2.1543981481481479E-3</v>
      </c>
      <c r="S5" s="202"/>
    </row>
    <row r="6" spans="1:19" ht="20.25" customHeight="1" x14ac:dyDescent="0.25">
      <c r="A6" s="180" t="s">
        <v>138</v>
      </c>
      <c r="B6" s="203">
        <v>6.076388888888889E-4</v>
      </c>
      <c r="C6" s="61"/>
      <c r="D6" s="61"/>
      <c r="E6" s="203">
        <v>5.9374999999999999E-4</v>
      </c>
      <c r="F6" s="203">
        <v>1.3298611111111113E-3</v>
      </c>
      <c r="G6" s="61"/>
      <c r="H6" s="203">
        <v>7.3726851851851861E-4</v>
      </c>
      <c r="I6" s="61"/>
      <c r="J6" s="61"/>
      <c r="K6" s="203">
        <v>5.1736111111111112E-4</v>
      </c>
      <c r="L6" s="61"/>
      <c r="M6" s="61"/>
      <c r="N6" s="61"/>
      <c r="O6" s="61"/>
      <c r="P6" s="61"/>
      <c r="Q6" s="203">
        <v>1.2916666666666664E-3</v>
      </c>
      <c r="R6" s="61"/>
      <c r="S6" s="61"/>
    </row>
    <row r="7" spans="1:19" ht="20.25" customHeight="1" x14ac:dyDescent="0.25">
      <c r="A7" s="180" t="s">
        <v>130</v>
      </c>
      <c r="B7" s="203">
        <v>5.2893518518518524E-4</v>
      </c>
      <c r="C7" s="203">
        <v>1.1952546296296297E-3</v>
      </c>
      <c r="D7" s="203"/>
      <c r="E7" s="203">
        <v>6.2268518518518521E-4</v>
      </c>
      <c r="F7" s="203">
        <v>1.0686342592592592E-3</v>
      </c>
      <c r="G7" s="203"/>
      <c r="H7" s="203">
        <v>5.3703703703703704E-4</v>
      </c>
      <c r="I7" s="203">
        <v>1.1549768518518519E-3</v>
      </c>
      <c r="J7" s="203">
        <v>2.4443287037037038E-3</v>
      </c>
      <c r="K7" s="203">
        <v>5.1620370370370372E-4</v>
      </c>
      <c r="L7" s="203">
        <v>9.7083333333333321E-4</v>
      </c>
      <c r="M7" s="203"/>
      <c r="N7" s="203"/>
      <c r="O7" s="203"/>
      <c r="P7" s="203"/>
      <c r="Q7" s="203">
        <v>1.058912037037037E-3</v>
      </c>
      <c r="R7" s="203">
        <v>2.261342592592593E-3</v>
      </c>
      <c r="S7" s="203"/>
    </row>
    <row r="8" spans="1:19" ht="20.25" customHeight="1" x14ac:dyDescent="0.25">
      <c r="A8" s="180" t="s">
        <v>131</v>
      </c>
      <c r="B8" s="203">
        <v>5.3368055555555558E-4</v>
      </c>
      <c r="C8" s="203">
        <v>1.3101851851851853E-3</v>
      </c>
      <c r="D8" s="203"/>
      <c r="E8" s="203">
        <v>4.8680555555555559E-4</v>
      </c>
      <c r="F8" s="203">
        <v>1.1550925925925925E-3</v>
      </c>
      <c r="G8" s="203"/>
      <c r="H8" s="203">
        <v>5.1273148148148141E-4</v>
      </c>
      <c r="I8" s="203">
        <v>1.1090277777777778E-3</v>
      </c>
      <c r="J8" s="203"/>
      <c r="K8" s="203">
        <v>4.0729166666666664E-4</v>
      </c>
      <c r="L8" s="203">
        <v>9.2789351851851854E-4</v>
      </c>
      <c r="M8" s="203">
        <v>2.0874999999999999E-3</v>
      </c>
      <c r="N8" s="203">
        <v>4.3853009259259262E-3</v>
      </c>
      <c r="O8" s="203"/>
      <c r="P8" s="203"/>
      <c r="Q8" s="203">
        <v>1.0285879629629631E-3</v>
      </c>
      <c r="R8" s="203">
        <v>2.2195601851851851E-3</v>
      </c>
      <c r="S8" s="203"/>
    </row>
    <row r="9" spans="1:19" ht="20.25" customHeight="1" x14ac:dyDescent="0.25">
      <c r="A9" s="180" t="s">
        <v>137</v>
      </c>
      <c r="B9" s="203"/>
      <c r="C9" s="203"/>
      <c r="D9" s="203"/>
      <c r="E9" s="203">
        <v>5.3749999999999989E-4</v>
      </c>
      <c r="F9" s="203"/>
      <c r="G9" s="203"/>
      <c r="H9" s="203">
        <v>6.1574074074074081E-4</v>
      </c>
      <c r="I9" s="203">
        <v>1.3740740740740742E-3</v>
      </c>
      <c r="J9" s="203"/>
      <c r="K9" s="203">
        <v>4.6365740740740748E-4</v>
      </c>
      <c r="L9" s="203"/>
      <c r="M9" s="203"/>
      <c r="N9" s="203"/>
      <c r="O9" s="203"/>
      <c r="P9" s="203"/>
      <c r="Q9" s="203">
        <v>1.1902777777777777E-3</v>
      </c>
      <c r="R9" s="203"/>
      <c r="S9" s="203"/>
    </row>
    <row r="10" spans="1:19" ht="20.25" customHeight="1" x14ac:dyDescent="0.25">
      <c r="A10" s="263" t="s">
        <v>155</v>
      </c>
      <c r="B10" s="203"/>
      <c r="C10" s="203"/>
      <c r="D10" s="203"/>
      <c r="E10" s="203"/>
      <c r="F10" s="203"/>
      <c r="G10" s="203"/>
      <c r="H10" s="203"/>
      <c r="I10" s="203"/>
      <c r="J10" s="203"/>
      <c r="K10" s="203"/>
      <c r="L10" s="203"/>
      <c r="M10" s="203"/>
      <c r="N10" s="203"/>
      <c r="O10" s="203"/>
      <c r="P10" s="203"/>
      <c r="Q10" s="203"/>
      <c r="R10" s="203"/>
      <c r="S10" s="203"/>
    </row>
    <row r="11" spans="1:19" ht="20.25" customHeight="1" thickBot="1" x14ac:dyDescent="0.3">
      <c r="A11" s="181" t="s">
        <v>118</v>
      </c>
      <c r="B11" s="203">
        <v>4.9062500000000007E-4</v>
      </c>
      <c r="C11" s="203">
        <v>1.1349537037037038E-3</v>
      </c>
      <c r="D11" s="203"/>
      <c r="E11" s="203">
        <v>5.0590277777777775E-4</v>
      </c>
      <c r="F11" s="203">
        <v>1.2233796296296296E-3</v>
      </c>
      <c r="G11" s="203"/>
      <c r="H11" s="203">
        <v>5.4675925925925931E-4</v>
      </c>
      <c r="I11" s="203">
        <v>1.1954861111111111E-3</v>
      </c>
      <c r="J11" s="203"/>
      <c r="K11" s="203">
        <v>4.142361111111111E-4</v>
      </c>
      <c r="L11" s="203">
        <v>9.7581018518518514E-4</v>
      </c>
      <c r="M11" s="203"/>
      <c r="N11" s="203"/>
      <c r="O11" s="203"/>
      <c r="P11" s="203"/>
      <c r="Q11" s="203">
        <v>1.0793981481481481E-3</v>
      </c>
      <c r="R11" s="203">
        <v>2.3751157407407406E-3</v>
      </c>
      <c r="S11" s="203"/>
    </row>
    <row r="13" spans="1:19" ht="28.5" customHeight="1" thickBot="1" x14ac:dyDescent="0.25">
      <c r="B13" s="430" t="s">
        <v>134</v>
      </c>
      <c r="C13" s="430"/>
      <c r="D13" s="430"/>
      <c r="E13" s="430"/>
    </row>
  </sheetData>
  <mergeCells count="2">
    <mergeCell ref="A1:S1"/>
    <mergeCell ref="B13:E13"/>
  </mergeCells>
  <phoneticPr fontId="0"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workbookViewId="0">
      <selection activeCell="G36" sqref="G36"/>
    </sheetView>
  </sheetViews>
  <sheetFormatPr defaultRowHeight="12.75" x14ac:dyDescent="0.2"/>
  <cols>
    <col min="1" max="1" width="20.42578125" customWidth="1"/>
  </cols>
  <sheetData>
    <row r="1" spans="1:19" ht="18.75" thickBot="1" x14ac:dyDescent="0.25">
      <c r="A1" s="377" t="s">
        <v>204</v>
      </c>
      <c r="B1" s="378"/>
      <c r="C1" s="378"/>
      <c r="D1" s="378"/>
      <c r="E1" s="378"/>
      <c r="F1" s="378"/>
      <c r="G1" s="378"/>
      <c r="H1" s="378"/>
      <c r="I1" s="378"/>
      <c r="J1" s="378"/>
      <c r="K1" s="378"/>
      <c r="L1" s="378"/>
      <c r="M1" s="378"/>
      <c r="N1" s="378"/>
      <c r="O1" s="378"/>
      <c r="P1" s="378"/>
      <c r="Q1" s="378"/>
      <c r="R1" s="378"/>
      <c r="S1" s="378"/>
    </row>
    <row r="2" spans="1:19" ht="13.5"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ht="25.5" customHeight="1" x14ac:dyDescent="0.25">
      <c r="A3" s="182" t="s">
        <v>115</v>
      </c>
      <c r="B3" s="203">
        <v>4.8634259259259263E-4</v>
      </c>
      <c r="C3" s="203">
        <v>1.3425925925925925E-3</v>
      </c>
      <c r="D3" s="203"/>
      <c r="E3" s="203">
        <v>4.9907407407407409E-4</v>
      </c>
      <c r="F3" s="203">
        <v>1.0560185185185184E-3</v>
      </c>
      <c r="G3" s="203"/>
      <c r="H3" s="203">
        <v>5.496527777777777E-4</v>
      </c>
      <c r="I3" s="203">
        <v>1.3067129629629629E-3</v>
      </c>
      <c r="J3" s="203"/>
      <c r="K3" s="203">
        <v>4.0416666666666677E-4</v>
      </c>
      <c r="L3" s="203">
        <v>8.8958333333333326E-4</v>
      </c>
      <c r="M3" s="203">
        <v>1.9718750000000001E-3</v>
      </c>
      <c r="N3" s="203">
        <v>4.1707175925925931E-3</v>
      </c>
      <c r="O3" s="203"/>
      <c r="P3" s="203"/>
      <c r="Q3" s="203">
        <v>1.0949074074074075E-3</v>
      </c>
      <c r="R3" s="203">
        <v>2.483796296296296E-3</v>
      </c>
      <c r="S3" s="203"/>
    </row>
    <row r="4" spans="1:19" ht="25.5" customHeight="1" x14ac:dyDescent="0.25">
      <c r="A4" s="180" t="s">
        <v>116</v>
      </c>
      <c r="B4" s="203">
        <v>6.0451388888888892E-4</v>
      </c>
      <c r="C4" s="204">
        <v>1.5023148148148148E-3</v>
      </c>
      <c r="D4" s="203"/>
      <c r="E4" s="203">
        <v>4.9884259259259261E-4</v>
      </c>
      <c r="F4" s="203">
        <v>1.0835648148148148E-3</v>
      </c>
      <c r="G4" s="203"/>
      <c r="H4" s="203">
        <v>5.3888888888888888E-4</v>
      </c>
      <c r="I4" s="203">
        <v>1.2511574074074074E-3</v>
      </c>
      <c r="J4" s="203"/>
      <c r="K4" s="203">
        <v>4.4675925925925921E-4</v>
      </c>
      <c r="L4" s="203">
        <v>1.0141203703703703E-3</v>
      </c>
      <c r="M4" s="203"/>
      <c r="N4" s="203"/>
      <c r="O4" s="203"/>
      <c r="P4" s="203"/>
      <c r="Q4" s="203">
        <v>1.1097222222222222E-3</v>
      </c>
      <c r="R4" s="204">
        <v>2.5983796296296297E-3</v>
      </c>
      <c r="S4" s="203"/>
    </row>
    <row r="5" spans="1:19" ht="25.5" customHeight="1" x14ac:dyDescent="0.25">
      <c r="A5" s="180" t="s">
        <v>117</v>
      </c>
      <c r="B5" s="203">
        <v>4.5243055555555558E-4</v>
      </c>
      <c r="C5" s="203">
        <v>1.1203703703703703E-3</v>
      </c>
      <c r="D5" s="203"/>
      <c r="E5" s="203">
        <v>4.4710648148148149E-4</v>
      </c>
      <c r="F5" s="203">
        <v>9.5960648148148142E-4</v>
      </c>
      <c r="G5" s="203"/>
      <c r="H5" s="203">
        <v>5.2777777777777773E-4</v>
      </c>
      <c r="I5" s="203">
        <v>1.2013888888888888E-3</v>
      </c>
      <c r="J5" s="203"/>
      <c r="K5" s="203">
        <v>3.9062499999999997E-4</v>
      </c>
      <c r="L5" s="203">
        <v>8.9629629629629619E-4</v>
      </c>
      <c r="M5" s="203">
        <v>1.9604166666666667E-3</v>
      </c>
      <c r="N5" s="203"/>
      <c r="O5" s="203"/>
      <c r="P5" s="203"/>
      <c r="Q5" s="203">
        <v>9.9687499999999993E-4</v>
      </c>
      <c r="R5" s="203">
        <v>2.1543981481481479E-3</v>
      </c>
      <c r="S5" s="203"/>
    </row>
    <row r="6" spans="1:19" ht="25.5" customHeight="1" x14ac:dyDescent="0.25">
      <c r="A6" s="180" t="s">
        <v>138</v>
      </c>
      <c r="B6" s="203">
        <v>6.0717592592592583E-4</v>
      </c>
      <c r="C6" s="61"/>
      <c r="D6" s="61"/>
      <c r="E6" s="203">
        <v>5.9351851851851851E-4</v>
      </c>
      <c r="F6" s="203">
        <v>1.3299768518518515E-3</v>
      </c>
      <c r="G6" s="61"/>
      <c r="H6" s="203">
        <v>7.3692129629629628E-4</v>
      </c>
      <c r="I6" s="61"/>
      <c r="J6" s="61"/>
      <c r="K6" s="203">
        <v>5.1712962962962964E-4</v>
      </c>
      <c r="L6" s="61"/>
      <c r="M6" s="61"/>
      <c r="N6" s="61"/>
      <c r="O6" s="61"/>
      <c r="P6" s="61"/>
      <c r="Q6" s="203">
        <v>1.2912037037037037E-3</v>
      </c>
      <c r="R6" s="61"/>
      <c r="S6" s="61"/>
    </row>
    <row r="7" spans="1:19" ht="25.5" customHeight="1" x14ac:dyDescent="0.25">
      <c r="A7" s="180" t="s">
        <v>130</v>
      </c>
      <c r="B7" s="203">
        <v>5.2893518518518524E-4</v>
      </c>
      <c r="C7" s="203">
        <v>1.1952546296296297E-3</v>
      </c>
      <c r="D7" s="203"/>
      <c r="E7" s="203">
        <v>6.2268518518518521E-4</v>
      </c>
      <c r="F7" s="203">
        <v>1.0686342592592592E-3</v>
      </c>
      <c r="G7" s="203"/>
      <c r="H7" s="203">
        <v>5.3703703703703704E-4</v>
      </c>
      <c r="I7" s="203">
        <v>1.1549768518518519E-3</v>
      </c>
      <c r="J7" s="203">
        <v>2.4443287037037038E-3</v>
      </c>
      <c r="K7" s="203">
        <v>5.1620370370370372E-4</v>
      </c>
      <c r="L7" s="203">
        <v>9.3101851851851852E-4</v>
      </c>
      <c r="M7" s="203"/>
      <c r="N7" s="203"/>
      <c r="O7" s="203"/>
      <c r="P7" s="203"/>
      <c r="Q7" s="203">
        <v>1.058912037037037E-3</v>
      </c>
      <c r="R7" s="203">
        <v>2.2456018518518519E-3</v>
      </c>
      <c r="S7" s="203"/>
    </row>
    <row r="8" spans="1:19" ht="25.5" customHeight="1" x14ac:dyDescent="0.25">
      <c r="A8" s="180" t="s">
        <v>205</v>
      </c>
      <c r="B8" s="203">
        <v>5.3240740740740744E-4</v>
      </c>
      <c r="C8" s="203">
        <v>1.3101851851851853E-3</v>
      </c>
      <c r="D8" s="203"/>
      <c r="E8" s="203">
        <v>4.7569444444444444E-4</v>
      </c>
      <c r="F8" s="203">
        <v>1.1550925925925925E-3</v>
      </c>
      <c r="G8" s="203"/>
      <c r="H8" s="203">
        <v>5.1273148148148141E-4</v>
      </c>
      <c r="I8" s="203">
        <v>1.1090277777777778E-3</v>
      </c>
      <c r="J8" s="203"/>
      <c r="K8" s="203">
        <v>4.0393518518518518E-4</v>
      </c>
      <c r="L8" s="203">
        <v>9.2789351851851854E-4</v>
      </c>
      <c r="M8" s="203">
        <v>2.0874999999999999E-3</v>
      </c>
      <c r="N8" s="203">
        <v>4.3853009259259262E-3</v>
      </c>
      <c r="O8" s="203"/>
      <c r="P8" s="203"/>
      <c r="Q8" s="203">
        <v>1.0285879629629631E-3</v>
      </c>
      <c r="R8" s="203">
        <v>2.2195601851851851E-3</v>
      </c>
      <c r="S8" s="203"/>
    </row>
    <row r="9" spans="1:19" ht="25.5" customHeight="1" x14ac:dyDescent="0.25">
      <c r="A9" s="180" t="s">
        <v>137</v>
      </c>
      <c r="B9" s="203"/>
      <c r="C9" s="203"/>
      <c r="D9" s="203"/>
      <c r="E9" s="203">
        <v>5.3749999999999989E-4</v>
      </c>
      <c r="F9" s="203"/>
      <c r="G9" s="203"/>
      <c r="H9" s="203">
        <v>6.1574074074074081E-4</v>
      </c>
      <c r="I9" s="203">
        <v>1.3740740740740742E-3</v>
      </c>
      <c r="J9" s="203"/>
      <c r="K9" s="203">
        <v>4.6365740740740748E-4</v>
      </c>
      <c r="L9" s="203"/>
      <c r="M9" s="203"/>
      <c r="N9" s="203"/>
      <c r="O9" s="203"/>
      <c r="P9" s="203"/>
      <c r="Q9" s="203">
        <v>1.1902777777777777E-3</v>
      </c>
      <c r="R9" s="203"/>
      <c r="S9" s="203"/>
    </row>
    <row r="10" spans="1:19" ht="25.5" customHeight="1" x14ac:dyDescent="0.25">
      <c r="A10" s="263" t="s">
        <v>155</v>
      </c>
      <c r="B10" s="203"/>
      <c r="C10" s="203"/>
      <c r="D10" s="203"/>
      <c r="E10" s="203">
        <v>6.3634259259259254E-4</v>
      </c>
      <c r="F10" s="203"/>
      <c r="G10" s="203"/>
      <c r="H10" s="203">
        <v>7.075231481481481E-4</v>
      </c>
      <c r="I10" s="203"/>
      <c r="J10" s="203"/>
      <c r="K10" s="203">
        <v>4.982638888888888E-4</v>
      </c>
      <c r="L10" s="203"/>
      <c r="M10" s="203"/>
      <c r="N10" s="203"/>
      <c r="O10" s="203"/>
      <c r="P10" s="203"/>
      <c r="Q10" s="203"/>
      <c r="R10" s="203"/>
      <c r="S10" s="203"/>
    </row>
    <row r="11" spans="1:19" ht="25.5" customHeight="1" thickBot="1" x14ac:dyDescent="0.3">
      <c r="A11" s="181" t="s">
        <v>118</v>
      </c>
      <c r="B11" s="203">
        <v>4.8877314814814812E-4</v>
      </c>
      <c r="C11" s="203">
        <v>1.1349537037037038E-3</v>
      </c>
      <c r="D11" s="203"/>
      <c r="E11" s="203">
        <v>5.0590277777777775E-4</v>
      </c>
      <c r="F11" s="203">
        <v>1.2233796296296296E-3</v>
      </c>
      <c r="G11" s="203"/>
      <c r="H11" s="203">
        <v>5.4675925925925931E-4</v>
      </c>
      <c r="I11" s="203">
        <v>1.1954861111111111E-3</v>
      </c>
      <c r="J11" s="203"/>
      <c r="K11" s="203">
        <v>4.142361111111111E-4</v>
      </c>
      <c r="L11" s="203">
        <v>9.7581018518518514E-4</v>
      </c>
      <c r="M11" s="203"/>
      <c r="N11" s="203"/>
      <c r="O11" s="203"/>
      <c r="P11" s="203"/>
      <c r="Q11" s="203">
        <v>1.0793981481481481E-3</v>
      </c>
      <c r="R11" s="203">
        <v>2.3751157407407406E-3</v>
      </c>
      <c r="S11" s="203"/>
    </row>
    <row r="14" spans="1:19" ht="32.25" customHeight="1" thickBot="1" x14ac:dyDescent="0.25">
      <c r="B14" s="431" t="s">
        <v>134</v>
      </c>
      <c r="C14" s="432"/>
      <c r="D14" s="432"/>
      <c r="E14" s="433"/>
    </row>
  </sheetData>
  <mergeCells count="2">
    <mergeCell ref="A1:S1"/>
    <mergeCell ref="B14:E14"/>
  </mergeCells>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workbookViewId="0">
      <pane xSplit="1" ySplit="2" topLeftCell="B3" activePane="bottomRight" state="frozen"/>
      <selection pane="topRight" activeCell="B1" sqref="B1"/>
      <selection pane="bottomLeft" activeCell="A3" sqref="A3"/>
      <selection pane="bottomRight" activeCell="K10" sqref="K10"/>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77" t="s">
        <v>216</v>
      </c>
      <c r="B1" s="378"/>
      <c r="C1" s="378"/>
      <c r="D1" s="378"/>
      <c r="E1" s="378"/>
      <c r="F1" s="378"/>
      <c r="G1" s="378"/>
      <c r="H1" s="378"/>
      <c r="I1" s="378"/>
      <c r="J1" s="378"/>
      <c r="K1" s="378"/>
      <c r="L1" s="378"/>
      <c r="M1" s="378"/>
      <c r="N1" s="378"/>
      <c r="O1" s="378"/>
      <c r="P1" s="378"/>
      <c r="Q1" s="378"/>
      <c r="R1" s="378"/>
      <c r="S1" s="378"/>
    </row>
    <row r="2" spans="1:19" s="3" customFormat="1" ht="28.5" customHeight="1"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ht="20.25" customHeight="1" x14ac:dyDescent="0.2">
      <c r="A3" s="182" t="s">
        <v>115</v>
      </c>
      <c r="B3" s="42">
        <v>4.8634259259259263E-4</v>
      </c>
      <c r="C3" s="42">
        <v>1.3425925925925925E-3</v>
      </c>
      <c r="D3" s="42"/>
      <c r="E3" s="42">
        <v>4.9907407407407409E-4</v>
      </c>
      <c r="F3" s="42">
        <v>1.0255787037037037E-3</v>
      </c>
      <c r="G3" s="42"/>
      <c r="H3" s="42">
        <v>5.496527777777777E-4</v>
      </c>
      <c r="I3" s="42">
        <v>1.3067129629629629E-3</v>
      </c>
      <c r="J3" s="42"/>
      <c r="K3" s="42">
        <v>4.0416666666666677E-4</v>
      </c>
      <c r="L3" s="42">
        <v>8.7858796296296285E-4</v>
      </c>
      <c r="M3" s="42">
        <v>1.9718750000000001E-3</v>
      </c>
      <c r="N3" s="42">
        <v>4.1707175925925931E-3</v>
      </c>
      <c r="O3" s="42"/>
      <c r="P3" s="42"/>
      <c r="Q3" s="42">
        <v>1.0450231481481482E-3</v>
      </c>
      <c r="R3" s="42">
        <v>2.483796296296296E-3</v>
      </c>
      <c r="S3" s="42"/>
    </row>
    <row r="4" spans="1:19" ht="20.25" customHeight="1" x14ac:dyDescent="0.2">
      <c r="A4" s="180" t="s">
        <v>116</v>
      </c>
      <c r="B4" s="42">
        <v>6.0451388888888892E-4</v>
      </c>
      <c r="C4" s="264">
        <v>1.5023148148148148E-3</v>
      </c>
      <c r="D4" s="42"/>
      <c r="E4" s="42">
        <v>4.9884259259259261E-4</v>
      </c>
      <c r="F4" s="42">
        <v>1.0543981481481483E-3</v>
      </c>
      <c r="G4" s="42"/>
      <c r="H4" s="42">
        <v>5.3888888888888888E-4</v>
      </c>
      <c r="I4" s="42">
        <v>1.2511574074074074E-3</v>
      </c>
      <c r="J4" s="42"/>
      <c r="K4" s="42">
        <v>4.4675925925925921E-4</v>
      </c>
      <c r="L4" s="42">
        <v>1.0141203703703703E-3</v>
      </c>
      <c r="M4" s="42"/>
      <c r="N4" s="42"/>
      <c r="O4" s="42"/>
      <c r="P4" s="42"/>
      <c r="Q4" s="42">
        <v>1.1097222222222222E-3</v>
      </c>
      <c r="R4" s="264">
        <v>2.5983796296296297E-3</v>
      </c>
      <c r="S4" s="42"/>
    </row>
    <row r="5" spans="1:19" ht="20.25" customHeight="1" x14ac:dyDescent="0.2">
      <c r="A5" s="180" t="s">
        <v>117</v>
      </c>
      <c r="B5" s="42">
        <v>4.5243055555555558E-4</v>
      </c>
      <c r="C5" s="42">
        <v>1.1203703703703703E-3</v>
      </c>
      <c r="D5" s="42"/>
      <c r="E5" s="42">
        <v>4.4710648148148149E-4</v>
      </c>
      <c r="F5" s="42">
        <v>9.3541666666666675E-4</v>
      </c>
      <c r="G5" s="42"/>
      <c r="H5" s="42">
        <v>5.2777777777777773E-4</v>
      </c>
      <c r="I5" s="42">
        <v>1.2013888888888888E-3</v>
      </c>
      <c r="J5" s="42"/>
      <c r="K5" s="42">
        <v>3.9062499999999997E-4</v>
      </c>
      <c r="L5" s="42">
        <v>8.6192129629629639E-4</v>
      </c>
      <c r="M5" s="42">
        <v>1.9604166666666667E-3</v>
      </c>
      <c r="N5" s="42"/>
      <c r="O5" s="42"/>
      <c r="P5" s="42"/>
      <c r="Q5" s="42">
        <v>9.9687499999999993E-4</v>
      </c>
      <c r="R5" s="42">
        <v>2.1543981481481479E-3</v>
      </c>
      <c r="S5" s="42"/>
    </row>
    <row r="6" spans="1:19" ht="20.25" customHeight="1" x14ac:dyDescent="0.2">
      <c r="A6" s="180" t="s">
        <v>138</v>
      </c>
      <c r="B6" s="42">
        <v>6.0717592592592583E-4</v>
      </c>
      <c r="C6" s="42"/>
      <c r="D6" s="42"/>
      <c r="E6" s="42">
        <v>5.9351851851851851E-4</v>
      </c>
      <c r="F6" s="42">
        <v>1.3299768518518515E-3</v>
      </c>
      <c r="G6" s="42"/>
      <c r="H6" s="42">
        <v>7.3692129629629628E-4</v>
      </c>
      <c r="I6" s="42"/>
      <c r="J6" s="42"/>
      <c r="K6" s="42">
        <v>5.1712962962962964E-4</v>
      </c>
      <c r="L6" s="42"/>
      <c r="M6" s="42"/>
      <c r="N6" s="42"/>
      <c r="O6" s="42"/>
      <c r="P6" s="42"/>
      <c r="Q6" s="42">
        <v>1.2912037037037037E-3</v>
      </c>
      <c r="R6" s="42"/>
      <c r="S6" s="42"/>
    </row>
    <row r="7" spans="1:19" ht="20.25" customHeight="1" x14ac:dyDescent="0.2">
      <c r="A7" s="180" t="s">
        <v>130</v>
      </c>
      <c r="B7" s="42">
        <v>5.2893518518518524E-4</v>
      </c>
      <c r="C7" s="42">
        <v>1.1952546296296297E-3</v>
      </c>
      <c r="D7" s="42"/>
      <c r="E7" s="42">
        <v>6.2268518518518521E-4</v>
      </c>
      <c r="F7" s="42">
        <v>1.0686342592592592E-3</v>
      </c>
      <c r="G7" s="42"/>
      <c r="H7" s="42">
        <v>5.3703703703703704E-4</v>
      </c>
      <c r="I7" s="42">
        <v>1.1549768518518519E-3</v>
      </c>
      <c r="J7" s="42">
        <v>2.4443287037037038E-3</v>
      </c>
      <c r="K7" s="42">
        <v>5.1620370370370372E-4</v>
      </c>
      <c r="L7" s="42">
        <v>9.3101851851851852E-4</v>
      </c>
      <c r="M7" s="42"/>
      <c r="N7" s="42"/>
      <c r="O7" s="42"/>
      <c r="P7" s="42"/>
      <c r="Q7" s="42">
        <v>1.058912037037037E-3</v>
      </c>
      <c r="R7" s="42">
        <v>2.2456018518518519E-3</v>
      </c>
      <c r="S7" s="42"/>
    </row>
    <row r="8" spans="1:19" ht="20.25" customHeight="1" x14ac:dyDescent="0.2">
      <c r="A8" s="180" t="s">
        <v>205</v>
      </c>
      <c r="B8" s="42">
        <v>5.3240740740740744E-4</v>
      </c>
      <c r="C8" s="42">
        <v>1.3101851851851853E-3</v>
      </c>
      <c r="D8" s="42"/>
      <c r="E8" s="42">
        <v>4.7569444444444444E-4</v>
      </c>
      <c r="F8" s="42">
        <v>1.1550925925925925E-3</v>
      </c>
      <c r="G8" s="42"/>
      <c r="H8" s="42">
        <v>5.0763888888888885E-4</v>
      </c>
      <c r="I8" s="42">
        <v>1.1090277777777778E-3</v>
      </c>
      <c r="J8" s="42"/>
      <c r="K8" s="42">
        <v>4.0393518518518518E-4</v>
      </c>
      <c r="L8" s="42">
        <v>8.9317129629629631E-4</v>
      </c>
      <c r="M8" s="42">
        <v>2.0874999999999999E-3</v>
      </c>
      <c r="N8" s="42">
        <v>4.3853009259259262E-3</v>
      </c>
      <c r="O8" s="42"/>
      <c r="P8" s="42"/>
      <c r="Q8" s="42">
        <v>1.0144675925925926E-3</v>
      </c>
      <c r="R8" s="42">
        <v>2.2195601851851851E-3</v>
      </c>
      <c r="S8" s="42"/>
    </row>
    <row r="9" spans="1:19" ht="20.25" customHeight="1" x14ac:dyDescent="0.2">
      <c r="A9" s="180" t="s">
        <v>137</v>
      </c>
      <c r="B9" s="42"/>
      <c r="C9" s="42"/>
      <c r="D9" s="42"/>
      <c r="E9" s="42">
        <v>5.3749999999999989E-4</v>
      </c>
      <c r="F9" s="42">
        <v>1.1436342592592594E-3</v>
      </c>
      <c r="G9" s="42"/>
      <c r="H9" s="42">
        <v>6.076388888888889E-4</v>
      </c>
      <c r="I9" s="42">
        <v>1.3740740740740742E-3</v>
      </c>
      <c r="J9" s="42"/>
      <c r="K9" s="42">
        <v>4.6365740740740748E-4</v>
      </c>
      <c r="L9" s="42">
        <v>1.0400462962962963E-3</v>
      </c>
      <c r="M9" s="42"/>
      <c r="N9" s="42"/>
      <c r="O9" s="42"/>
      <c r="P9" s="42"/>
      <c r="Q9" s="42">
        <v>1.119560185185185E-3</v>
      </c>
      <c r="R9" s="42"/>
      <c r="S9" s="42"/>
    </row>
    <row r="10" spans="1:19" ht="20.25" customHeight="1" x14ac:dyDescent="0.2">
      <c r="A10" s="263" t="s">
        <v>155</v>
      </c>
      <c r="B10" s="42"/>
      <c r="C10" s="42"/>
      <c r="D10" s="42"/>
      <c r="E10" s="42">
        <v>6.3634259259259254E-4</v>
      </c>
      <c r="F10" s="42"/>
      <c r="G10" s="42"/>
      <c r="H10" s="42">
        <v>7.075231481481481E-4</v>
      </c>
      <c r="I10" s="42"/>
      <c r="J10" s="42"/>
      <c r="K10" s="42">
        <v>4.982638888888888E-4</v>
      </c>
      <c r="L10" s="42"/>
      <c r="M10" s="42"/>
      <c r="N10" s="42"/>
      <c r="O10" s="42"/>
      <c r="P10" s="42"/>
      <c r="Q10" s="42"/>
      <c r="R10" s="42"/>
      <c r="S10" s="42"/>
    </row>
    <row r="11" spans="1:19" ht="20.25" customHeight="1" thickBot="1" x14ac:dyDescent="0.25">
      <c r="A11" s="181" t="s">
        <v>118</v>
      </c>
      <c r="B11" s="42">
        <v>4.7939814814814812E-4</v>
      </c>
      <c r="C11" s="42">
        <v>1.1349537037037038E-3</v>
      </c>
      <c r="D11" s="42"/>
      <c r="E11" s="42">
        <v>5.0590277777777775E-4</v>
      </c>
      <c r="F11" s="42">
        <v>1.2233796296296296E-3</v>
      </c>
      <c r="G11" s="42"/>
      <c r="H11" s="42">
        <v>5.4675925925925931E-4</v>
      </c>
      <c r="I11" s="42">
        <v>1.1954861111111111E-3</v>
      </c>
      <c r="J11" s="42"/>
      <c r="K11" s="42">
        <v>4.142361111111111E-4</v>
      </c>
      <c r="L11" s="42">
        <v>9.430555555555556E-4</v>
      </c>
      <c r="M11" s="42"/>
      <c r="N11" s="42"/>
      <c r="O11" s="42"/>
      <c r="P11" s="42"/>
      <c r="Q11" s="42">
        <v>1.0793981481481481E-3</v>
      </c>
      <c r="R11" s="42">
        <v>2.3751157407407406E-3</v>
      </c>
      <c r="S11" s="42"/>
    </row>
    <row r="14" spans="1:19" ht="28.5" customHeight="1" thickBot="1" x14ac:dyDescent="0.25">
      <c r="B14" s="430" t="s">
        <v>134</v>
      </c>
      <c r="C14" s="430"/>
      <c r="D14" s="430"/>
      <c r="E14" s="430"/>
    </row>
  </sheetData>
  <mergeCells count="2">
    <mergeCell ref="A1:S1"/>
    <mergeCell ref="B14:E14"/>
  </mergeCells>
  <pageMargins left="0.78740157499999996" right="0.78740157499999996" top="0.984251969" bottom="0.984251969" header="0.4921259845" footer="0.492125984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2</vt:i4>
      </vt:variant>
    </vt:vector>
  </HeadingPairs>
  <TitlesOfParts>
    <vt:vector size="15" baseType="lpstr">
      <vt:lpstr>Pravidla</vt:lpstr>
      <vt:lpstr>Trénink </vt:lpstr>
      <vt:lpstr>Suchá příprava</vt:lpstr>
      <vt:lpstr>Závody</vt:lpstr>
      <vt:lpstr>Závody PKB</vt:lpstr>
      <vt:lpstr>Σ startů</vt:lpstr>
      <vt:lpstr>PB -září</vt:lpstr>
      <vt:lpstr>PB-říjen</vt:lpstr>
      <vt:lpstr>PB-říjen2</vt:lpstr>
      <vt:lpstr>PB-listopad</vt:lpstr>
      <vt:lpstr>PB-listopad2</vt:lpstr>
      <vt:lpstr>PB-prosinec</vt:lpstr>
      <vt:lpstr>Pořadí</vt:lpstr>
      <vt:lpstr>Název</vt:lpstr>
      <vt:lpstr>Pravidla!Oblast_tisku</vt:lpstr>
    </vt:vector>
  </TitlesOfParts>
  <Company>vsb tuo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Katka Tesařová</dc:creator>
  <cp:lastModifiedBy>JIRI</cp:lastModifiedBy>
  <cp:lastPrinted>2011-10-31T13:28:40Z</cp:lastPrinted>
  <dcterms:created xsi:type="dcterms:W3CDTF">2011-09-14T19:50:36Z</dcterms:created>
  <dcterms:modified xsi:type="dcterms:W3CDTF">2018-01-06T17:44:27Z</dcterms:modified>
</cp:coreProperties>
</file>